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2"/>
  </bookViews>
  <sheets>
    <sheet name="94 NT." sheetId="1" r:id="rId1"/>
    <sheet name="96 NT." sheetId="2" r:id="rId2"/>
    <sheet name="ปสภ. 56 " sheetId="3" r:id="rId3"/>
    <sheet name="Sheet4" sheetId="4" r:id="rId4"/>
    <sheet name="ปี 2555" sheetId="5" r:id="rId5"/>
    <sheet name="Sheet1" sheetId="6" r:id="rId6"/>
    <sheet name="1 กพ56 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<sst xmlns="http://schemas.openxmlformats.org/spreadsheetml/2006/main" count="769" uniqueCount="148">
  <si>
    <t>น้ำตาลทรายดิบ</t>
  </si>
  <si>
    <t>(ตัน)</t>
  </si>
  <si>
    <t>ทิพย์สุโขทัย(อุตรดิตถ์)</t>
  </si>
  <si>
    <t>กำแพงเพชร</t>
  </si>
  <si>
    <t>หมายเหตุ</t>
  </si>
  <si>
    <t>ปริมาณอ้อย</t>
  </si>
  <si>
    <t xml:space="preserve">% 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</si>
  <si>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</si>
  <si>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</si>
  <si>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</si>
  <si>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</si>
  <si>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</si>
  <si>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</si>
  <si>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</si>
  <si>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</si>
  <si>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>% การสูญเสีย</t>
  </si>
  <si>
    <t>% การสูญ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</si>
  <si>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</si>
  <si>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</si>
  <si>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</si>
  <si>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</si>
  <si>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</si>
  <si>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</si>
  <si>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</si>
  <si>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</si>
  <si>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</si>
  <si>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</si>
  <si>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</si>
  <si>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</si>
  <si>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</si>
  <si>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</si>
  <si>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</si>
  <si>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</si>
  <si>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</si>
  <si>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</si>
  <si>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</si>
  <si>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</si>
  <si>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</si>
  <si>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</si>
  <si>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</si>
  <si>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</si>
  <si>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</si>
  <si>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</si>
  <si>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</si>
  <si>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</si>
  <si>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</si>
  <si>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</si>
  <si>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รวม/ เฉลี่ย</t>
  </si>
  <si>
    <t>รวม</t>
  </si>
  <si>
    <t>น้ำตาลทรายขาวธรรมดา</t>
  </si>
  <si>
    <t>น้ำตาลทรายขาวบริสุทธิ์</t>
  </si>
  <si>
    <t>CCS.</t>
  </si>
  <si>
    <t>มาตรฐาน</t>
  </si>
  <si>
    <t>Tons</t>
  </si>
  <si>
    <t>Pol</t>
  </si>
  <si>
    <t>Ash</t>
  </si>
  <si>
    <t>R.S.</t>
  </si>
  <si>
    <t>ที่  94  Net  Titer</t>
  </si>
  <si>
    <t>ที่ 94 N.T.</t>
  </si>
  <si>
    <t>ที่ 10 CCS.</t>
  </si>
  <si>
    <t>(กก./อ้อยมาตรฐาน 1 ตัน)</t>
  </si>
  <si>
    <t>รวมที่ 96 โพล</t>
  </si>
  <si>
    <t>ที่ 96 โพล</t>
  </si>
  <si>
    <t>(กก./อ้อย 1 ตัน)</t>
  </si>
  <si>
    <t>C.C.S</t>
  </si>
  <si>
    <t xml:space="preserve">ทิพย์กำแพงเพชร </t>
  </si>
  <si>
    <t>ไทยเอกลักษณ</t>
  </si>
  <si>
    <t xml:space="preserve">รวมผลฯ </t>
  </si>
  <si>
    <t xml:space="preserve">นครเพชร </t>
  </si>
  <si>
    <t xml:space="preserve">พิษณุโลก </t>
  </si>
  <si>
    <t xml:space="preserve">เกษตรไทย </t>
  </si>
  <si>
    <t xml:space="preserve">ไทยรุ่งเรือง </t>
  </si>
  <si>
    <t xml:space="preserve">สิงห์บุรี </t>
  </si>
  <si>
    <t xml:space="preserve">ที.เอ็น. </t>
  </si>
  <si>
    <t xml:space="preserve">สระบุรี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</si>
  <si>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</si>
  <si>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</si>
  <si>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</si>
  <si>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</si>
  <si>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</si>
  <si>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</si>
  <si>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</si>
  <si>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</si>
  <si>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</si>
  <si>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</si>
  <si>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</si>
  <si>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</si>
  <si>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สุพรรณบุรี </t>
  </si>
  <si>
    <t xml:space="preserve">ปราณบุรี 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</si>
  <si>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</si>
  <si>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</si>
  <si>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</si>
  <si>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</si>
  <si>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</si>
  <si>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</si>
  <si>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</si>
  <si>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เกษตรผล </t>
  </si>
  <si>
    <t xml:space="preserve">โคราช 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</si>
  <si>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</si>
  <si>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</si>
  <si>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</si>
  <si>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</si>
  <si>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</si>
  <si>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</si>
  <si>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</si>
  <si>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เอราวัณ </t>
  </si>
  <si>
    <t xml:space="preserve">     -  เปอร์เซ็นต์ สิ่งสกปรก แต่ละโรงงานที่ต่างกัน เนื่องจากการสุ่มเก็บตัวอย่าง วิธีการเก็บตัวอย่าง และวิธีการวิเคราะห์ที่แตกต่างกัน</t>
  </si>
  <si>
    <t>เปรียบเทียบผลผลิตอ้อยและน้ำตาลทรายของโรงงานน้ำตาลทั่วประเทศในรูป Net Titer ( N.T ) ประจำฤดูการผลิต 2555/56</t>
  </si>
  <si>
    <t xml:space="preserve"> เปรียบเทียบผลผลิตอ้อยและน้ำตาลทรายของโรงงานน้ำตาลทั่วประเทศในรูปน้ำตาลที่ 96 โพล ประจำฤดูการผลิตปี 2555/56</t>
  </si>
  <si>
    <t>ภาค</t>
  </si>
  <si>
    <t>มิตรเกษตร(อุทัยธานี)</t>
  </si>
  <si>
    <t xml:space="preserve">วังขนาย(มหาวัง) </t>
  </si>
  <si>
    <t>รวมเกษตรกร (ขก.)</t>
  </si>
  <si>
    <t xml:space="preserve">รวมเกษตรกร(ชย.) </t>
  </si>
  <si>
    <t xml:space="preserve">รวมเกษตรกร(ภูหลวง) </t>
  </si>
  <si>
    <t xml:space="preserve">ขอนแก่น(เลย) </t>
  </si>
  <si>
    <t>เหนือ</t>
  </si>
  <si>
    <t>กลาง</t>
  </si>
  <si>
    <t>ตะวันออก</t>
  </si>
  <si>
    <t>ตะวันออกเฉียงเหนือ</t>
  </si>
  <si>
    <t>น้ำตาลไทยกาญจนบุรี(อุดร)</t>
  </si>
  <si>
    <t xml:space="preserve">รายงานผลการเปรียบเทียบประสิทธิภาพการผลิตอ้อยและน้ำตาลทรายของโรงงานน้ำตาลทั่วประเทศ ปีการผลิต 2555/56  </t>
  </si>
  <si>
    <t xml:space="preserve"> -</t>
  </si>
  <si>
    <t xml:space="preserve">     - ข้อมูล ซี.ซี.เอส. เป็นข้อมูลเบื้องต้น</t>
  </si>
  <si>
    <t xml:space="preserve">     -  รง. มิตรเกษตร(อุทัยธานี) เป็นโรงงานเปิดหีบใหม่</t>
  </si>
  <si>
    <t xml:space="preserve">     -  รง.น้ำตาลไทยกาญจนบุรี(อุดร)เป็นโรงงานเปิดหีบใหม่</t>
  </si>
  <si>
    <t xml:space="preserve">     -  รง.รวมเกษตรกร(ภูหลวง) เป็นโรงงานเปิดหีบใหม่</t>
  </si>
  <si>
    <t xml:space="preserve">     -  รง.ขอนแก่น(เลย) เป็นโรงงานเปิดหีบใหม่</t>
  </si>
  <si>
    <t xml:space="preserve">หมายเหตุ  </t>
  </si>
  <si>
    <t xml:space="preserve"> - ข้อมูล C.C.S.เฉลี่ยที่ได้เป็นข้อมูลเบื้องต้น</t>
  </si>
  <si>
    <t xml:space="preserve"> เปิดหีบอ้อยถึง 1 กุมภาพันธ์ 2556</t>
  </si>
  <si>
    <t xml:space="preserve">  ตั้งแต่เปิดหีบอ้อยถึง วันที่ 1 กุมภาพันธ์ 2556</t>
  </si>
  <si>
    <t xml:space="preserve">  ตั้งแต่เปิดหีบอ้อยถึง วันที่ 1  กุมภาพันธ์ 2556</t>
  </si>
  <si>
    <t xml:space="preserve">  ตั้งแต่เปิดหีบอ้อยถึง วันที่ 1 กุมภาพันธ์  2556</t>
  </si>
  <si>
    <t xml:space="preserve"> เปิดหีบอ้อยถึง 1 กุมภาพันธ์  2556</t>
  </si>
  <si>
    <t xml:space="preserve"> - โรงงานน้ำตาลสิงห์บุรีผลิตน้ำตาล Golden Soft  จำนวน 27.648  ตัน รวมใว้ในช่องน้ำตาลทรายดิบ</t>
  </si>
  <si>
    <t xml:space="preserve"> - โรงงานน้ำตาลไทยรุ่งเรืองผลิต คัตเตอร์ 244.325 ตัน รวมใว้ในช่องน้ำตาลทรายดิบ</t>
  </si>
  <si>
    <t xml:space="preserve"> - โรงงานน้ำตาลไทยเพิ่มพูนผลิตน้ำตาลคัตเตอร์จำนวน 17.500 ตัน รวมใว้ในช่องน้ำตาลทรายดิบ</t>
  </si>
  <si>
    <t xml:space="preserve"> - โรงงานน้ำตาลที.เอ็น.ผลิตน้ำตาล Natural 404.850 ตัน ,และน้ำตาลทราย Demerara จำนวน 1,241.750 ตัน และทรายแดงจำนวน 516.920 ตัน และน้ำตาลทรายกรวดจำนวน 1.600 ตันรวมใว้ในช่องน้ำตาลทรายดิบ</t>
  </si>
  <si>
    <t xml:space="preserve"> - โรงงานอ่างเวียนผลิตน้ำตาล Natural จำนวน 4,801.400 ตัน และ Demerara  จำนวน 810.150 ตัน ผลิตน้ำตาล Organic จำนวน 3,555.550 ตัน รวมใว้ในช่องน้ำตาลทรายดิบ</t>
  </si>
  <si>
    <t xml:space="preserve"> - โรงงานครบุรีผลิตน้ำตาล  Natural จำนวน 322.450 ตัน รวมใว้ในช่องน้ำตาลทรายดิบ</t>
  </si>
  <si>
    <t xml:space="preserve"> - โรงงานรวมเกษตรกร(ขก)ผลิตน้ำตาลทรายแดงจำนวน 1,927.800 ตัน และมินิรัลจำนวน 13,566.900 ตัน รวมใว้ในช่องน้ำตาลทรายดิบ</t>
  </si>
  <si>
    <t xml:space="preserve"> - โรงงานน้ำตาลรวมเกษตรกร(ชย)ผลิตน้ำตาลคัตเตอร์จำนวน 147.000 ตัน รวมใว้ในช่องน้ำตาลทรายดิบ</t>
  </si>
  <si>
    <t xml:space="preserve"> - โรงงานน้ำตาลบ้านไร่ผลิตน้ำเชื่อมจำนวน 4,078.090 ตัน รวมใว้ในช่องน้ำตาลทรายดิบ</t>
  </si>
  <si>
    <t xml:space="preserve"> - โรงงานน้ำตาลมิตรผลผลิตน้ำเชื่อมจำนวน 26,588.074 ตัน,คาราเมลจำนวน 1.080 ตัน,และน้ำตาลกรวดจำนวน 224.500 ตัน รวมใว้ในช่องน้ำตาลทรายดิบ</t>
  </si>
  <si>
    <t xml:space="preserve"> - โรงงานมิตรกาฬสินธิ์ผลิตน้ำตาลคาราเมลจำนวน 1,904.650 ตัน รวมใว้ในช่องน้ำตาลทรายดิบ</t>
  </si>
  <si>
    <t xml:space="preserve"> - โรงงานวังขนายผลิตน้ำตาล Demerara  จำนวน 8,511.650 ตัน รวมใว้ในช่องน้ำตาลทรายดิบ</t>
  </si>
  <si>
    <t xml:space="preserve"> - โรงงานน้ำตาลกุมภวาปีผลิตน้ำตาล H.T.M.จำนวน 21.000 ตัน รวมใว้ในช่องน้ำตาลทรายดิบ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</si>
</sst>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_);\-#,##0.000"/>
    <numFmt numFmtId="177" formatCode="#,##0.00_);\-#,##0.00"/>
    <numFmt numFmtId="178" formatCode="#,##0.000"/>
    <numFmt numFmtId="179" formatCode="#,###"/>
    <numFmt numFmtId="180" formatCode="d/m/yy"/>
    <numFmt numFmtId="181" formatCode="_-* #,##0.000_-;\-* #,##0.000_-;_-* &quot;-&quot;??_-;_-@_-"/>
    <numFmt numFmtId="182" formatCode="d\ mmmm\ yyyy"/>
    <numFmt numFmtId="183" formatCode="0.00000"/>
    <numFmt numFmtId="184" formatCode="0.0000"/>
    <numFmt numFmtId="185" formatCode="0.000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  <numFmt numFmtId="190" formatCode="_-* #,##0.0_-;\-* #,##0.0_-;_-* &quot;-&quot;??_-;_-@_-"/>
    <numFmt numFmtId="191" formatCode="_-* #,##0.000_-;\-* #,##0.000_-;_-* &quot;-&quot;???_-;_-@_-"/>
    <numFmt numFmtId="192" formatCode="_(* #,##0.000_);_(* \(#,##0.000\);_(* &quot;-&quot;???_);_(@_)"/>
    <numFmt numFmtId="193" formatCode="0.000000"/>
    <numFmt numFmtId="194" formatCode="0.0000000"/>
    <numFmt numFmtId="19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MS Sans Serif"/>
      <family val="2"/>
    </font>
    <font>
      <sz val="12.6"/>
      <color indexed="8"/>
      <name val="Angsana New"/>
      <family val="1"/>
    </font>
    <font>
      <sz val="8"/>
      <name val="Tahoma"/>
      <family val="2"/>
    </font>
    <font>
      <b/>
      <sz val="12"/>
      <color indexed="8"/>
      <name val="Cordia New"/>
      <family val="2"/>
    </font>
    <font>
      <sz val="8"/>
      <color indexed="8"/>
      <name val="Tahoma"/>
      <family val="2"/>
    </font>
    <font>
      <sz val="12"/>
      <color indexed="8"/>
      <name val="Cordia New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3" fontId="4" fillId="0" borderId="10" xfId="4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43" fontId="4" fillId="0" borderId="10" xfId="42" applyFont="1" applyBorder="1" applyAlignment="1">
      <alignment horizontal="center" vertical="center"/>
    </xf>
    <xf numFmtId="43" fontId="4" fillId="0" borderId="10" xfId="42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vertical="center"/>
    </xf>
    <xf numFmtId="0" fontId="45" fillId="0" borderId="0" xfId="0" applyFont="1" applyFill="1" applyAlignment="1">
      <alignment vertical="center"/>
    </xf>
    <xf numFmtId="43" fontId="4" fillId="0" borderId="10" xfId="42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43" fontId="4" fillId="0" borderId="12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top"/>
    </xf>
    <xf numFmtId="43" fontId="45" fillId="0" borderId="0" xfId="42" applyFont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43" fontId="4" fillId="0" borderId="11" xfId="42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3" fontId="4" fillId="0" borderId="14" xfId="42" applyFont="1" applyFill="1" applyBorder="1" applyAlignment="1" applyProtection="1">
      <alignment horizontal="center" vertical="center"/>
      <protection locked="0"/>
    </xf>
    <xf numFmtId="43" fontId="4" fillId="0" borderId="15" xfId="42" applyFont="1" applyFill="1" applyBorder="1" applyAlignment="1">
      <alignment horizontal="center" vertical="center"/>
    </xf>
    <xf numFmtId="43" fontId="4" fillId="0" borderId="11" xfId="42" applyFont="1" applyFill="1" applyBorder="1" applyAlignment="1">
      <alignment horizontal="center" vertical="center"/>
    </xf>
    <xf numFmtId="43" fontId="4" fillId="0" borderId="14" xfId="4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43" fontId="4" fillId="0" borderId="11" xfId="42" applyFont="1" applyFill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81" fontId="45" fillId="0" borderId="0" xfId="42" applyNumberFormat="1" applyFont="1" applyAlignment="1">
      <alignment vertical="center"/>
    </xf>
    <xf numFmtId="181" fontId="45" fillId="0" borderId="16" xfId="42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3" fontId="45" fillId="0" borderId="16" xfId="42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81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3" fontId="45" fillId="0" borderId="12" xfId="42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81" fontId="45" fillId="0" borderId="11" xfId="42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3" fontId="45" fillId="0" borderId="11" xfId="42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81" fontId="45" fillId="0" borderId="10" xfId="42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3" fontId="45" fillId="0" borderId="10" xfId="42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3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5" fillId="34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2"/>
  <sheetViews>
    <sheetView zoomScalePageLayoutView="0" workbookViewId="0" topLeftCell="K1">
      <selection activeCell="W12" sqref="W12"/>
    </sheetView>
  </sheetViews>
  <sheetFormatPr defaultColWidth="9.00390625" defaultRowHeight="16.5" customHeight="1"/>
  <cols>
    <col min="1" max="1" width="13.7109375" style="6" customWidth="1"/>
    <col min="2" max="2" width="17.7109375" style="6" customWidth="1"/>
    <col min="3" max="3" width="11.421875" style="9" customWidth="1"/>
    <col min="4" max="4" width="6.00390625" style="9" customWidth="1"/>
    <col min="5" max="5" width="10.7109375" style="15" customWidth="1"/>
    <col min="6" max="6" width="9.8515625" style="60" customWidth="1"/>
    <col min="7" max="7" width="6.421875" style="16" customWidth="1"/>
    <col min="8" max="8" width="5.7109375" style="16" customWidth="1"/>
    <col min="9" max="9" width="6.140625" style="16" customWidth="1"/>
    <col min="10" max="10" width="8.7109375" style="10" customWidth="1"/>
    <col min="11" max="12" width="6.421875" style="16" customWidth="1"/>
    <col min="13" max="13" width="5.7109375" style="16" customWidth="1"/>
    <col min="14" max="14" width="10.57421875" style="61" customWidth="1"/>
    <col min="15" max="16" width="6.7109375" style="9" customWidth="1"/>
    <col min="17" max="17" width="5.8515625" style="9" customWidth="1"/>
    <col min="18" max="19" width="10.421875" style="9" customWidth="1"/>
    <col min="20" max="20" width="10.57421875" style="9" customWidth="1"/>
    <col min="21" max="21" width="15.7109375" style="9" customWidth="1"/>
    <col min="22" max="22" width="12.7109375" style="6" customWidth="1"/>
    <col min="23" max="23" width="11.7109375" style="6" customWidth="1"/>
    <col min="24" max="25" width="9.00390625" style="6" customWidth="1"/>
    <col min="26" max="29" width="13.57421875" style="6" customWidth="1"/>
    <col min="30" max="30" width="9.00390625" style="6" customWidth="1"/>
    <col min="31" max="31" width="12.57421875" style="6" customWidth="1"/>
    <col min="32" max="16384" width="9.00390625" style="6" customWidth="1"/>
  </cols>
  <sheetData>
    <row r="1" spans="1:21" ht="16.5" customHeight="1">
      <c r="A1" s="9"/>
      <c r="C1" s="70"/>
      <c r="F1" s="9"/>
      <c r="G1" s="9"/>
      <c r="H1" s="9"/>
      <c r="I1" s="9"/>
      <c r="J1" s="9"/>
      <c r="K1" s="6"/>
      <c r="L1" s="6"/>
      <c r="M1" s="6"/>
      <c r="N1" s="9"/>
      <c r="O1" s="6"/>
      <c r="P1" s="26"/>
      <c r="Q1" s="6"/>
      <c r="R1" s="6"/>
      <c r="S1" s="6"/>
      <c r="T1" s="6"/>
      <c r="U1" s="6"/>
    </row>
    <row r="2" spans="1:21" ht="16.5" customHeight="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6.5" customHeight="1">
      <c r="A3" s="97" t="s">
        <v>130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6.5" customHeight="1">
      <c r="A4" s="72"/>
      <c r="B4" s="72"/>
      <c r="C4" s="71" t="s">
        <v>5</v>
      </c>
      <c r="D4" s="72"/>
      <c r="E4" s="73" t="s">
        <v>5</v>
      </c>
      <c r="F4" s="72" t="s">
        <v>49</v>
      </c>
      <c r="G4" s="72"/>
      <c r="H4" s="72"/>
      <c r="I4" s="72"/>
      <c r="J4" s="72" t="s">
        <v>50</v>
      </c>
      <c r="K4" s="72"/>
      <c r="L4" s="72"/>
      <c r="M4" s="72"/>
      <c r="N4" s="72" t="s">
        <v>0</v>
      </c>
      <c r="O4" s="72"/>
      <c r="P4" s="74"/>
      <c r="Q4" s="72"/>
      <c r="R4" s="72" t="s">
        <v>11</v>
      </c>
      <c r="S4" s="72" t="s">
        <v>12</v>
      </c>
      <c r="T4" s="72" t="s">
        <v>12</v>
      </c>
      <c r="U4" s="72" t="s">
        <v>12</v>
      </c>
    </row>
    <row r="5" spans="1:21" ht="16.5" customHeight="1">
      <c r="A5" s="77" t="s">
        <v>109</v>
      </c>
      <c r="B5" s="77" t="s">
        <v>17</v>
      </c>
      <c r="C5" s="76" t="s">
        <v>18</v>
      </c>
      <c r="D5" s="77" t="s">
        <v>51</v>
      </c>
      <c r="E5" s="78" t="s">
        <v>52</v>
      </c>
      <c r="F5" s="77" t="s">
        <v>53</v>
      </c>
      <c r="G5" s="77" t="s">
        <v>54</v>
      </c>
      <c r="H5" s="77" t="s">
        <v>55</v>
      </c>
      <c r="I5" s="77" t="s">
        <v>56</v>
      </c>
      <c r="J5" s="77" t="s">
        <v>53</v>
      </c>
      <c r="K5" s="77" t="s">
        <v>54</v>
      </c>
      <c r="L5" s="77" t="s">
        <v>55</v>
      </c>
      <c r="M5" s="77" t="s">
        <v>56</v>
      </c>
      <c r="N5" s="77" t="s">
        <v>53</v>
      </c>
      <c r="O5" s="77" t="s">
        <v>54</v>
      </c>
      <c r="P5" s="79" t="s">
        <v>55</v>
      </c>
      <c r="Q5" s="77" t="s">
        <v>56</v>
      </c>
      <c r="R5" s="77" t="s">
        <v>48</v>
      </c>
      <c r="S5" s="77" t="s">
        <v>57</v>
      </c>
      <c r="T5" s="77" t="s">
        <v>58</v>
      </c>
      <c r="U5" s="77" t="s">
        <v>58</v>
      </c>
    </row>
    <row r="6" spans="1:21" ht="16.5" customHeight="1">
      <c r="A6" s="82"/>
      <c r="B6" s="82"/>
      <c r="C6" s="81" t="s">
        <v>1</v>
      </c>
      <c r="D6" s="82"/>
      <c r="E6" s="83" t="s">
        <v>59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4"/>
      <c r="Q6" s="82"/>
      <c r="R6" s="82" t="s">
        <v>1</v>
      </c>
      <c r="S6" s="82" t="s">
        <v>1</v>
      </c>
      <c r="T6" s="82" t="s">
        <v>36</v>
      </c>
      <c r="U6" s="82" t="s">
        <v>60</v>
      </c>
    </row>
    <row r="7" spans="1:21" ht="16.5" customHeight="1">
      <c r="A7" s="72" t="s">
        <v>116</v>
      </c>
      <c r="B7" s="90" t="s">
        <v>65</v>
      </c>
      <c r="C7" s="86">
        <v>325546.42</v>
      </c>
      <c r="D7" s="87">
        <v>10.0104221966256</v>
      </c>
      <c r="E7" s="88">
        <v>325885.71088</v>
      </c>
      <c r="F7" s="87">
        <v>0</v>
      </c>
      <c r="G7" s="89">
        <v>0</v>
      </c>
      <c r="H7" s="87">
        <v>0</v>
      </c>
      <c r="I7" s="87">
        <v>0</v>
      </c>
      <c r="J7" s="89">
        <v>0</v>
      </c>
      <c r="K7" s="90">
        <v>0</v>
      </c>
      <c r="L7" s="90">
        <v>0</v>
      </c>
      <c r="M7" s="90">
        <v>0</v>
      </c>
      <c r="N7" s="87">
        <v>23654.177</v>
      </c>
      <c r="O7" s="90">
        <v>98.7828776710346</v>
      </c>
      <c r="P7" s="91">
        <v>0.24929493847957596</v>
      </c>
      <c r="Q7" s="90">
        <v>0.6272244770976391</v>
      </c>
      <c r="R7" s="90">
        <v>23654.177</v>
      </c>
      <c r="S7" s="90">
        <v>24386.24320425532</v>
      </c>
      <c r="T7" s="90">
        <v>74.9086511356977</v>
      </c>
      <c r="U7" s="90">
        <v>74.83066114928555</v>
      </c>
    </row>
    <row r="8" spans="1:21" ht="16.5" customHeight="1">
      <c r="A8" s="77"/>
      <c r="B8" s="90" t="s">
        <v>2</v>
      </c>
      <c r="C8" s="86">
        <v>868762.62</v>
      </c>
      <c r="D8" s="87">
        <v>10.43801613114984</v>
      </c>
      <c r="E8" s="88">
        <v>906815.8241699999</v>
      </c>
      <c r="F8" s="87">
        <v>6174.75</v>
      </c>
      <c r="G8" s="89">
        <v>99.44640179764362</v>
      </c>
      <c r="H8" s="87">
        <v>0.07554354427304749</v>
      </c>
      <c r="I8" s="87">
        <v>0.11486967083687599</v>
      </c>
      <c r="J8" s="89">
        <v>4367.25</v>
      </c>
      <c r="K8" s="90">
        <v>99.87599862613773</v>
      </c>
      <c r="L8" s="90">
        <v>0.009657221363558304</v>
      </c>
      <c r="M8" s="90">
        <v>0.012685557272883395</v>
      </c>
      <c r="N8" s="87">
        <v>62423.93</v>
      </c>
      <c r="O8" s="90">
        <v>98.95086331315571</v>
      </c>
      <c r="P8" s="91">
        <v>0.12033849374750996</v>
      </c>
      <c r="Q8" s="90">
        <v>0.2466990248771585</v>
      </c>
      <c r="R8" s="90">
        <v>72965.93</v>
      </c>
      <c r="S8" s="90">
        <v>76285.89442223404</v>
      </c>
      <c r="T8" s="90">
        <v>87.80982591335943</v>
      </c>
      <c r="U8" s="90">
        <v>84.12501457179334</v>
      </c>
    </row>
    <row r="9" spans="1:21" ht="16.5" customHeight="1">
      <c r="A9" s="77"/>
      <c r="B9" s="90" t="s">
        <v>66</v>
      </c>
      <c r="C9" s="86">
        <v>1170427.51</v>
      </c>
      <c r="D9" s="87">
        <v>10.873739584948751</v>
      </c>
      <c r="E9" s="88">
        <v>1272692.3946800001</v>
      </c>
      <c r="F9" s="87">
        <v>7875.4</v>
      </c>
      <c r="G9" s="89">
        <v>99.742</v>
      </c>
      <c r="H9" s="87">
        <v>0.0039</v>
      </c>
      <c r="I9" s="87">
        <v>0.02</v>
      </c>
      <c r="J9" s="89">
        <v>30140.35</v>
      </c>
      <c r="K9" s="90">
        <v>99.892</v>
      </c>
      <c r="L9" s="90">
        <v>0.0031</v>
      </c>
      <c r="M9" s="90">
        <v>0.02</v>
      </c>
      <c r="N9" s="87">
        <v>72308.2</v>
      </c>
      <c r="O9" s="90">
        <v>98.232</v>
      </c>
      <c r="P9" s="91">
        <v>0.1429</v>
      </c>
      <c r="Q9" s="90">
        <v>0.468</v>
      </c>
      <c r="R9" s="90">
        <v>108623.29999999999</v>
      </c>
      <c r="S9" s="90">
        <v>113221.5162505319</v>
      </c>
      <c r="T9" s="90">
        <v>96.73518033639854</v>
      </c>
      <c r="U9" s="90">
        <v>88.96220070443636</v>
      </c>
    </row>
    <row r="10" spans="1:21" ht="16.5" customHeight="1">
      <c r="A10" s="77"/>
      <c r="B10" s="90" t="s">
        <v>3</v>
      </c>
      <c r="C10" s="86">
        <v>619516.04</v>
      </c>
      <c r="D10" s="87">
        <v>10.268024837904115</v>
      </c>
      <c r="E10" s="88">
        <v>636120.60862</v>
      </c>
      <c r="F10" s="87">
        <v>14920.5</v>
      </c>
      <c r="G10" s="89">
        <v>99.94</v>
      </c>
      <c r="H10" s="87">
        <v>0</v>
      </c>
      <c r="I10" s="87">
        <v>0</v>
      </c>
      <c r="J10" s="89">
        <v>0</v>
      </c>
      <c r="K10" s="90">
        <v>0</v>
      </c>
      <c r="L10" s="90">
        <v>0</v>
      </c>
      <c r="M10" s="90">
        <v>0</v>
      </c>
      <c r="N10" s="87">
        <v>36444</v>
      </c>
      <c r="O10" s="90">
        <v>97.72</v>
      </c>
      <c r="P10" s="91">
        <v>0</v>
      </c>
      <c r="Q10" s="90">
        <v>0</v>
      </c>
      <c r="R10" s="90">
        <v>51364.5</v>
      </c>
      <c r="S10" s="90">
        <v>53749.6005319149</v>
      </c>
      <c r="T10" s="90">
        <v>86.7606277505178</v>
      </c>
      <c r="U10" s="90">
        <v>84.49592703578537</v>
      </c>
    </row>
    <row r="11" spans="1:21" ht="16.5" customHeight="1">
      <c r="A11" s="77"/>
      <c r="B11" s="90" t="s">
        <v>67</v>
      </c>
      <c r="C11" s="86">
        <v>1003644.12</v>
      </c>
      <c r="D11" s="87">
        <v>9.83770362167817</v>
      </c>
      <c r="E11" s="88">
        <v>987355.3394199999</v>
      </c>
      <c r="F11" s="87">
        <v>5249.3</v>
      </c>
      <c r="G11" s="89">
        <v>99.888</v>
      </c>
      <c r="H11" s="87">
        <v>0.002</v>
      </c>
      <c r="I11" s="87">
        <v>0.002</v>
      </c>
      <c r="J11" s="89">
        <v>28630.3</v>
      </c>
      <c r="K11" s="90">
        <v>99.884</v>
      </c>
      <c r="L11" s="90">
        <v>0.002</v>
      </c>
      <c r="M11" s="90">
        <v>0.002</v>
      </c>
      <c r="N11" s="87">
        <v>50604.42</v>
      </c>
      <c r="O11" s="90">
        <v>97.1</v>
      </c>
      <c r="P11" s="91">
        <v>0.201</v>
      </c>
      <c r="Q11" s="90">
        <v>0.708</v>
      </c>
      <c r="R11" s="90">
        <v>84484.01999999999</v>
      </c>
      <c r="S11" s="90">
        <v>87347.3214780851</v>
      </c>
      <c r="T11" s="90">
        <v>87.03017308374714</v>
      </c>
      <c r="U11" s="90">
        <v>88.4659433040544</v>
      </c>
    </row>
    <row r="12" spans="1:21" ht="16.5" customHeight="1">
      <c r="A12" s="77"/>
      <c r="B12" s="90" t="s">
        <v>68</v>
      </c>
      <c r="C12" s="86">
        <v>2063409.98</v>
      </c>
      <c r="D12" s="87">
        <v>9.850922014829065</v>
      </c>
      <c r="E12" s="88">
        <v>2032649.07976</v>
      </c>
      <c r="F12" s="87">
        <v>15089.5</v>
      </c>
      <c r="G12" s="89">
        <v>99.9</v>
      </c>
      <c r="H12" s="87">
        <v>0.0128</v>
      </c>
      <c r="I12" s="87">
        <v>0.0246</v>
      </c>
      <c r="J12" s="89">
        <v>16485.05</v>
      </c>
      <c r="K12" s="90">
        <v>99.95</v>
      </c>
      <c r="L12" s="90">
        <v>0.0053</v>
      </c>
      <c r="M12" s="90">
        <v>0.0208</v>
      </c>
      <c r="N12" s="87">
        <v>141793.88</v>
      </c>
      <c r="O12" s="90">
        <v>98.41</v>
      </c>
      <c r="P12" s="91">
        <v>0.3</v>
      </c>
      <c r="Q12" s="90">
        <v>0.47</v>
      </c>
      <c r="R12" s="90">
        <v>173368.43</v>
      </c>
      <c r="S12" s="90">
        <v>179017.0948099468</v>
      </c>
      <c r="T12" s="90">
        <v>86.75788938945948</v>
      </c>
      <c r="U12" s="90">
        <v>88.07083160221822</v>
      </c>
    </row>
    <row r="13" spans="1:21" ht="16.5" customHeight="1">
      <c r="A13" s="77"/>
      <c r="B13" s="90" t="s">
        <v>70</v>
      </c>
      <c r="C13" s="86">
        <v>3306084.9</v>
      </c>
      <c r="D13" s="87">
        <v>10.190186624366483</v>
      </c>
      <c r="E13" s="88">
        <v>3368962.2126999996</v>
      </c>
      <c r="F13" s="87">
        <v>43579.75</v>
      </c>
      <c r="G13" s="89">
        <v>99.87</v>
      </c>
      <c r="H13" s="87">
        <v>0.02</v>
      </c>
      <c r="I13" s="87">
        <v>0.0059</v>
      </c>
      <c r="J13" s="89">
        <v>49668</v>
      </c>
      <c r="K13" s="90">
        <v>99.93</v>
      </c>
      <c r="L13" s="90">
        <v>0.009</v>
      </c>
      <c r="M13" s="90">
        <v>0.0022</v>
      </c>
      <c r="N13" s="87">
        <v>181033.09</v>
      </c>
      <c r="O13" s="90">
        <v>97.41261690638987</v>
      </c>
      <c r="P13" s="91">
        <v>0.3797119348788666</v>
      </c>
      <c r="Q13" s="90">
        <v>0.8837661609764269</v>
      </c>
      <c r="R13" s="90">
        <v>274280.83999999997</v>
      </c>
      <c r="S13" s="90">
        <v>281275.3983783085</v>
      </c>
      <c r="T13" s="90">
        <v>85.07809293654513</v>
      </c>
      <c r="U13" s="90">
        <v>83.49022061392756</v>
      </c>
    </row>
    <row r="14" spans="1:21" ht="16.5" customHeight="1">
      <c r="A14" s="77"/>
      <c r="B14" s="90" t="s">
        <v>71</v>
      </c>
      <c r="C14" s="86">
        <v>2153045.4</v>
      </c>
      <c r="D14" s="87">
        <v>11.175398927110407</v>
      </c>
      <c r="E14" s="88">
        <v>2406114.1253179996</v>
      </c>
      <c r="F14" s="87">
        <v>11938.3</v>
      </c>
      <c r="G14" s="89">
        <v>99.91</v>
      </c>
      <c r="H14" s="87">
        <v>0.018</v>
      </c>
      <c r="I14" s="87">
        <v>0.005</v>
      </c>
      <c r="J14" s="89">
        <v>41116.25</v>
      </c>
      <c r="K14" s="90">
        <v>99.96</v>
      </c>
      <c r="L14" s="90">
        <v>0.008</v>
      </c>
      <c r="M14" s="90">
        <v>0.003</v>
      </c>
      <c r="N14" s="87">
        <v>158897.885</v>
      </c>
      <c r="O14" s="90">
        <v>99.25103020723026</v>
      </c>
      <c r="P14" s="91">
        <v>0.17774321700380089</v>
      </c>
      <c r="Q14" s="90">
        <v>0.32350949834857773</v>
      </c>
      <c r="R14" s="90">
        <v>211952.435</v>
      </c>
      <c r="S14" s="90">
        <v>222106.3028554255</v>
      </c>
      <c r="T14" s="90">
        <v>103.15913582473715</v>
      </c>
      <c r="U14" s="90">
        <v>92.3091305264131</v>
      </c>
    </row>
    <row r="15" spans="1:21" ht="16.5" customHeight="1">
      <c r="A15" s="82"/>
      <c r="B15" s="90" t="s">
        <v>69</v>
      </c>
      <c r="C15" s="86">
        <v>1178787.24</v>
      </c>
      <c r="D15" s="87">
        <v>9.835911112424325</v>
      </c>
      <c r="E15" s="88">
        <v>1159444.65131</v>
      </c>
      <c r="F15" s="87">
        <v>8108.9</v>
      </c>
      <c r="G15" s="89">
        <v>99.92</v>
      </c>
      <c r="H15" s="87">
        <v>0.017</v>
      </c>
      <c r="I15" s="87">
        <v>0.027</v>
      </c>
      <c r="J15" s="89">
        <v>22451.1</v>
      </c>
      <c r="K15" s="90">
        <v>99.25103020723026</v>
      </c>
      <c r="L15" s="90">
        <v>0.17774321700380089</v>
      </c>
      <c r="M15" s="90">
        <v>0.32350949834857773</v>
      </c>
      <c r="N15" s="87">
        <v>68622.02</v>
      </c>
      <c r="O15" s="90">
        <v>99.1</v>
      </c>
      <c r="P15" s="91">
        <v>0.185</v>
      </c>
      <c r="Q15" s="90">
        <v>0.324</v>
      </c>
      <c r="R15" s="90">
        <v>99182.02</v>
      </c>
      <c r="S15" s="90">
        <v>103458.99336926386</v>
      </c>
      <c r="T15" s="90">
        <v>87.76731700053342</v>
      </c>
      <c r="U15" s="90">
        <v>89.23150687044058</v>
      </c>
    </row>
    <row r="16" spans="1:21" ht="16.5" customHeight="1">
      <c r="A16" s="72" t="s">
        <v>117</v>
      </c>
      <c r="B16" s="90" t="s">
        <v>72</v>
      </c>
      <c r="C16" s="86">
        <v>868219.73</v>
      </c>
      <c r="D16" s="87">
        <v>9.9993019302844</v>
      </c>
      <c r="E16" s="88">
        <v>868159.1222100001</v>
      </c>
      <c r="F16" s="87">
        <v>4216.15</v>
      </c>
      <c r="G16" s="89">
        <v>99.872</v>
      </c>
      <c r="H16" s="87">
        <v>0.011</v>
      </c>
      <c r="I16" s="87">
        <v>0.021</v>
      </c>
      <c r="J16" s="89">
        <v>15620.3</v>
      </c>
      <c r="K16" s="90">
        <v>99.97</v>
      </c>
      <c r="L16" s="90">
        <v>0.007</v>
      </c>
      <c r="M16" s="90">
        <v>0.012</v>
      </c>
      <c r="N16" s="87">
        <v>54464.818</v>
      </c>
      <c r="O16" s="90">
        <v>98.756</v>
      </c>
      <c r="P16" s="91">
        <v>0.236</v>
      </c>
      <c r="Q16" s="90">
        <v>0.344</v>
      </c>
      <c r="R16" s="90">
        <v>74301.268</v>
      </c>
      <c r="S16" s="90">
        <v>77418.14176676596</v>
      </c>
      <c r="T16" s="90">
        <v>89.16883490630414</v>
      </c>
      <c r="U16" s="90">
        <v>89.17505994717773</v>
      </c>
    </row>
    <row r="17" spans="1:21" ht="16.5" customHeight="1">
      <c r="A17" s="77"/>
      <c r="B17" s="90" t="s">
        <v>87</v>
      </c>
      <c r="C17" s="86">
        <v>219573.89</v>
      </c>
      <c r="D17" s="87">
        <v>9.93548539491649</v>
      </c>
      <c r="E17" s="88">
        <v>218157.31772000002</v>
      </c>
      <c r="F17" s="87">
        <v>0</v>
      </c>
      <c r="G17" s="89">
        <v>0</v>
      </c>
      <c r="H17" s="87">
        <v>0</v>
      </c>
      <c r="I17" s="87">
        <v>0</v>
      </c>
      <c r="J17" s="89">
        <v>0</v>
      </c>
      <c r="K17" s="90">
        <v>0</v>
      </c>
      <c r="L17" s="90">
        <v>0</v>
      </c>
      <c r="M17" s="90">
        <v>0</v>
      </c>
      <c r="N17" s="87">
        <v>17882.73</v>
      </c>
      <c r="O17" s="90">
        <v>97.81</v>
      </c>
      <c r="P17" s="91">
        <v>0.41</v>
      </c>
      <c r="Q17" s="90">
        <v>0.765</v>
      </c>
      <c r="R17" s="90">
        <v>17882.73</v>
      </c>
      <c r="S17" s="90">
        <v>18072.020599468087</v>
      </c>
      <c r="T17" s="90">
        <v>82.30496166674502</v>
      </c>
      <c r="U17" s="90">
        <v>82.83939676350035</v>
      </c>
    </row>
    <row r="18" spans="1:21" ht="16.5" customHeight="1">
      <c r="A18" s="77"/>
      <c r="B18" s="90" t="s">
        <v>75</v>
      </c>
      <c r="C18" s="86">
        <v>761397.5</v>
      </c>
      <c r="D18" s="87">
        <v>9.698217218469985</v>
      </c>
      <c r="E18" s="88">
        <v>738419.83446</v>
      </c>
      <c r="F18" s="87">
        <v>10038.8</v>
      </c>
      <c r="G18" s="89">
        <v>99.9</v>
      </c>
      <c r="H18" s="87">
        <v>0.01</v>
      </c>
      <c r="I18" s="87">
        <v>0.02</v>
      </c>
      <c r="J18" s="89">
        <v>9444</v>
      </c>
      <c r="K18" s="90">
        <v>99.98</v>
      </c>
      <c r="L18" s="90">
        <v>0.01</v>
      </c>
      <c r="M18" s="90">
        <v>0.01</v>
      </c>
      <c r="N18" s="87">
        <v>42230</v>
      </c>
      <c r="O18" s="90">
        <v>97.7</v>
      </c>
      <c r="P18" s="91">
        <v>0.37</v>
      </c>
      <c r="Q18" s="90">
        <v>0.57</v>
      </c>
      <c r="R18" s="90">
        <v>61712.8</v>
      </c>
      <c r="S18" s="90">
        <v>63505.23706382979</v>
      </c>
      <c r="T18" s="90">
        <v>83.40615389967762</v>
      </c>
      <c r="U18" s="90">
        <v>86.0015320556369</v>
      </c>
    </row>
    <row r="19" spans="1:21" ht="16.5" customHeight="1">
      <c r="A19" s="77"/>
      <c r="B19" s="90" t="s">
        <v>76</v>
      </c>
      <c r="C19" s="86">
        <v>428304.22</v>
      </c>
      <c r="D19" s="87">
        <v>9.94300037762878</v>
      </c>
      <c r="E19" s="88">
        <v>425862.9021199999</v>
      </c>
      <c r="F19" s="87">
        <v>0</v>
      </c>
      <c r="G19" s="89">
        <v>0</v>
      </c>
      <c r="H19" s="87">
        <v>0</v>
      </c>
      <c r="I19" s="87">
        <v>0</v>
      </c>
      <c r="J19" s="89">
        <v>22136.6</v>
      </c>
      <c r="K19" s="90">
        <v>99.97</v>
      </c>
      <c r="L19" s="90">
        <v>0.004</v>
      </c>
      <c r="M19" s="90">
        <v>0.004</v>
      </c>
      <c r="N19" s="87">
        <v>15408.51</v>
      </c>
      <c r="O19" s="90">
        <v>98.89</v>
      </c>
      <c r="P19" s="91">
        <v>0.23</v>
      </c>
      <c r="Q19" s="90">
        <v>0.348</v>
      </c>
      <c r="R19" s="90">
        <v>37545.11</v>
      </c>
      <c r="S19" s="90">
        <v>39501.385420425526</v>
      </c>
      <c r="T19" s="90">
        <v>92.2274018696933</v>
      </c>
      <c r="U19" s="90">
        <v>92.75610818360225</v>
      </c>
    </row>
    <row r="20" spans="1:21" ht="16.5" customHeight="1">
      <c r="A20" s="77"/>
      <c r="B20" s="90" t="s">
        <v>77</v>
      </c>
      <c r="C20" s="86">
        <v>549532.79</v>
      </c>
      <c r="D20" s="87">
        <v>9.803610929204062</v>
      </c>
      <c r="E20" s="88">
        <v>538740.5666000001</v>
      </c>
      <c r="F20" s="87">
        <v>13315.4</v>
      </c>
      <c r="G20" s="89">
        <v>99.8214391982216</v>
      </c>
      <c r="H20" s="87">
        <v>0.0447885808912988</v>
      </c>
      <c r="I20" s="87">
        <v>0.28198635715036724</v>
      </c>
      <c r="J20" s="89">
        <v>6813.4</v>
      </c>
      <c r="K20" s="90">
        <v>99.99</v>
      </c>
      <c r="L20" s="90">
        <v>0.0148</v>
      </c>
      <c r="M20" s="90">
        <v>0.002</v>
      </c>
      <c r="N20" s="87">
        <v>26293.67</v>
      </c>
      <c r="O20" s="90">
        <v>99.18</v>
      </c>
      <c r="P20" s="91">
        <v>0.3461</v>
      </c>
      <c r="Q20" s="90">
        <v>0.4241</v>
      </c>
      <c r="R20" s="90">
        <v>46422.47</v>
      </c>
      <c r="S20" s="90">
        <v>48450.35784923403</v>
      </c>
      <c r="T20" s="90">
        <v>88.16645472462895</v>
      </c>
      <c r="U20" s="90">
        <v>89.93263335450116</v>
      </c>
    </row>
    <row r="21" spans="1:21" ht="16.5" customHeight="1">
      <c r="A21" s="77"/>
      <c r="B21" s="90" t="s">
        <v>78</v>
      </c>
      <c r="C21" s="86">
        <v>467276</v>
      </c>
      <c r="D21" s="87">
        <v>10.0821204530085</v>
      </c>
      <c r="E21" s="88">
        <v>471113.29167999997</v>
      </c>
      <c r="F21" s="87">
        <v>5025.6</v>
      </c>
      <c r="G21" s="89">
        <v>99.95</v>
      </c>
      <c r="H21" s="87">
        <v>0.0079</v>
      </c>
      <c r="I21" s="87">
        <v>0.0141</v>
      </c>
      <c r="J21" s="89">
        <v>16130</v>
      </c>
      <c r="K21" s="90">
        <v>99.97</v>
      </c>
      <c r="L21" s="90">
        <v>0.0052</v>
      </c>
      <c r="M21" s="90">
        <v>0.0111</v>
      </c>
      <c r="N21" s="87">
        <v>17380.1</v>
      </c>
      <c r="O21" s="90">
        <v>99.42</v>
      </c>
      <c r="P21" s="91">
        <v>0.0141</v>
      </c>
      <c r="Q21" s="90">
        <v>0.0208</v>
      </c>
      <c r="R21" s="90">
        <v>38535.7</v>
      </c>
      <c r="S21" s="90">
        <v>40854.25280542553</v>
      </c>
      <c r="T21" s="90">
        <v>87.43066796802218</v>
      </c>
      <c r="U21" s="90">
        <v>86.71853145925559</v>
      </c>
    </row>
    <row r="22" spans="1:21" ht="16.5" customHeight="1">
      <c r="A22" s="77"/>
      <c r="B22" s="90" t="s">
        <v>79</v>
      </c>
      <c r="C22" s="86">
        <v>733150.01</v>
      </c>
      <c r="D22" s="87">
        <v>10.204517110215956</v>
      </c>
      <c r="E22" s="88">
        <v>748144.1821399999</v>
      </c>
      <c r="F22" s="87">
        <v>8285.7</v>
      </c>
      <c r="G22" s="89">
        <v>99.96</v>
      </c>
      <c r="H22" s="87">
        <v>0.02</v>
      </c>
      <c r="I22" s="87">
        <v>0</v>
      </c>
      <c r="J22" s="89">
        <v>16125.3</v>
      </c>
      <c r="K22" s="90">
        <v>99.97</v>
      </c>
      <c r="L22" s="90">
        <v>0.01</v>
      </c>
      <c r="M22" s="90">
        <v>0</v>
      </c>
      <c r="N22" s="87">
        <v>40228.82</v>
      </c>
      <c r="O22" s="90">
        <v>97.32</v>
      </c>
      <c r="P22" s="91">
        <v>0.53</v>
      </c>
      <c r="Q22" s="90">
        <v>0.79</v>
      </c>
      <c r="R22" s="90">
        <v>64639.82</v>
      </c>
      <c r="S22" s="90">
        <v>66120.54893191489</v>
      </c>
      <c r="T22" s="90">
        <v>90.18693040993737</v>
      </c>
      <c r="U22" s="90">
        <v>88.37942005080215</v>
      </c>
    </row>
    <row r="23" spans="1:21" ht="16.5" customHeight="1">
      <c r="A23" s="77"/>
      <c r="B23" s="90" t="s">
        <v>80</v>
      </c>
      <c r="C23" s="86">
        <v>1397426.23</v>
      </c>
      <c r="D23" s="87">
        <v>9.716858621080842</v>
      </c>
      <c r="E23" s="88">
        <v>1357859.31103</v>
      </c>
      <c r="F23" s="87">
        <v>9128.05</v>
      </c>
      <c r="G23" s="89">
        <v>99.97</v>
      </c>
      <c r="H23" s="87">
        <v>0.025</v>
      </c>
      <c r="I23" s="87">
        <v>0.002</v>
      </c>
      <c r="J23" s="89">
        <v>22406.15</v>
      </c>
      <c r="K23" s="90">
        <v>99.98</v>
      </c>
      <c r="L23" s="90">
        <v>0.01</v>
      </c>
      <c r="M23" s="90">
        <v>0.002</v>
      </c>
      <c r="N23" s="87">
        <v>84520.89</v>
      </c>
      <c r="O23" s="90">
        <v>99.09</v>
      </c>
      <c r="P23" s="91">
        <v>0.206</v>
      </c>
      <c r="Q23" s="90">
        <v>0.262</v>
      </c>
      <c r="R23" s="90">
        <v>116055.09</v>
      </c>
      <c r="S23" s="90">
        <v>121450.50695287233</v>
      </c>
      <c r="T23" s="90">
        <v>86.91013832828394</v>
      </c>
      <c r="U23" s="90">
        <v>89.44262926675843</v>
      </c>
    </row>
    <row r="24" spans="1:21" ht="16.5" customHeight="1">
      <c r="A24" s="77"/>
      <c r="B24" s="90" t="s">
        <v>81</v>
      </c>
      <c r="C24" s="86">
        <v>1954502.65</v>
      </c>
      <c r="D24" s="87">
        <v>10.213506640423333</v>
      </c>
      <c r="E24" s="88">
        <v>1996232.57945</v>
      </c>
      <c r="F24" s="87">
        <v>4619.3</v>
      </c>
      <c r="G24" s="89">
        <v>99.95</v>
      </c>
      <c r="H24" s="87">
        <v>0.009</v>
      </c>
      <c r="I24" s="87">
        <v>0.008</v>
      </c>
      <c r="J24" s="89">
        <v>21113.8</v>
      </c>
      <c r="K24" s="90">
        <v>99.96</v>
      </c>
      <c r="L24" s="90">
        <v>0.008</v>
      </c>
      <c r="M24" s="90">
        <v>0.008</v>
      </c>
      <c r="N24" s="87">
        <v>145345.107</v>
      </c>
      <c r="O24" s="90">
        <v>98.94</v>
      </c>
      <c r="P24" s="91">
        <v>0.157</v>
      </c>
      <c r="Q24" s="90">
        <v>0.192</v>
      </c>
      <c r="R24" s="90">
        <v>171078.207</v>
      </c>
      <c r="S24" s="90">
        <v>178823.60547596807</v>
      </c>
      <c r="T24" s="90">
        <v>91.49315068770466</v>
      </c>
      <c r="U24" s="90">
        <v>89.5805465339301</v>
      </c>
    </row>
    <row r="25" spans="1:21" ht="16.5" customHeight="1">
      <c r="A25" s="77"/>
      <c r="B25" s="90" t="s">
        <v>82</v>
      </c>
      <c r="C25" s="86">
        <v>575287.28</v>
      </c>
      <c r="D25" s="87">
        <v>9.913591714386593</v>
      </c>
      <c r="E25" s="88">
        <v>570316.3212400001</v>
      </c>
      <c r="F25" s="87">
        <v>16734.2</v>
      </c>
      <c r="G25" s="89">
        <v>98.74</v>
      </c>
      <c r="H25" s="87">
        <v>0.31</v>
      </c>
      <c r="I25" s="87">
        <v>0.53</v>
      </c>
      <c r="J25" s="89">
        <v>14347.35</v>
      </c>
      <c r="K25" s="90">
        <v>99.98</v>
      </c>
      <c r="L25" s="90">
        <v>0.01</v>
      </c>
      <c r="M25" s="90">
        <v>0.01</v>
      </c>
      <c r="N25" s="87">
        <v>16328.925</v>
      </c>
      <c r="O25" s="90">
        <v>99.96</v>
      </c>
      <c r="P25" s="91">
        <v>0.02</v>
      </c>
      <c r="Q25" s="90">
        <v>0.01</v>
      </c>
      <c r="R25" s="90">
        <v>47410.475000000006</v>
      </c>
      <c r="S25" s="90">
        <v>49803.81005585106</v>
      </c>
      <c r="T25" s="90">
        <v>86.57206892502657</v>
      </c>
      <c r="U25" s="90">
        <v>87.32664348017609</v>
      </c>
    </row>
    <row r="26" spans="1:21" ht="16.5" customHeight="1">
      <c r="A26" s="77"/>
      <c r="B26" s="90" t="s">
        <v>83</v>
      </c>
      <c r="C26" s="86">
        <v>451540.45</v>
      </c>
      <c r="D26" s="87">
        <v>9.998306356385125</v>
      </c>
      <c r="E26" s="88">
        <v>451463.97514000005</v>
      </c>
      <c r="F26" s="87">
        <v>16388.8</v>
      </c>
      <c r="G26" s="89">
        <v>99.97</v>
      </c>
      <c r="H26" s="87">
        <v>0.003</v>
      </c>
      <c r="I26" s="87">
        <v>0.005</v>
      </c>
      <c r="J26" s="89">
        <v>9990.15</v>
      </c>
      <c r="K26" s="90">
        <v>99.98</v>
      </c>
      <c r="L26" s="90">
        <v>0.007</v>
      </c>
      <c r="M26" s="90">
        <v>0.013</v>
      </c>
      <c r="N26" s="87">
        <v>10914.79</v>
      </c>
      <c r="O26" s="90">
        <v>99.24</v>
      </c>
      <c r="P26" s="91">
        <v>0.15</v>
      </c>
      <c r="Q26" s="90">
        <v>0.34</v>
      </c>
      <c r="R26" s="90">
        <v>37293.74</v>
      </c>
      <c r="S26" s="90">
        <v>39443.43476914893</v>
      </c>
      <c r="T26" s="90">
        <v>87.35304836842177</v>
      </c>
      <c r="U26" s="90">
        <v>87.367845367767</v>
      </c>
    </row>
    <row r="27" spans="1:21" ht="16.5" customHeight="1">
      <c r="A27" s="77"/>
      <c r="B27" s="90" t="s">
        <v>84</v>
      </c>
      <c r="C27" s="86">
        <v>2705498.21</v>
      </c>
      <c r="D27" s="87">
        <v>10.105255378934439</v>
      </c>
      <c r="E27" s="88">
        <v>2733975.0339299995</v>
      </c>
      <c r="F27" s="87">
        <v>16443.18</v>
      </c>
      <c r="G27" s="89">
        <v>99.89</v>
      </c>
      <c r="H27" s="87">
        <v>0.015</v>
      </c>
      <c r="I27" s="87">
        <v>0.0407</v>
      </c>
      <c r="J27" s="89">
        <v>82471.5</v>
      </c>
      <c r="K27" s="90">
        <v>99.98</v>
      </c>
      <c r="L27" s="90">
        <v>0.0014</v>
      </c>
      <c r="M27" s="90">
        <v>0.0043</v>
      </c>
      <c r="N27" s="87">
        <v>153464.027</v>
      </c>
      <c r="O27" s="90">
        <v>99.49</v>
      </c>
      <c r="P27" s="91">
        <v>0.4</v>
      </c>
      <c r="Q27" s="90">
        <v>0.2</v>
      </c>
      <c r="R27" s="90">
        <v>252378.707</v>
      </c>
      <c r="S27" s="90">
        <v>263996.7085441915</v>
      </c>
      <c r="T27" s="90">
        <v>97.57785370857499</v>
      </c>
      <c r="U27" s="90">
        <v>96.56149206479947</v>
      </c>
    </row>
    <row r="28" spans="1:21" ht="16.5" customHeight="1">
      <c r="A28" s="77"/>
      <c r="B28" s="90" t="s">
        <v>85</v>
      </c>
      <c r="C28" s="86">
        <v>462629.67</v>
      </c>
      <c r="D28" s="87">
        <v>10.043869426057347</v>
      </c>
      <c r="E28" s="88">
        <v>464659.19980999996</v>
      </c>
      <c r="F28" s="87">
        <v>5213.8</v>
      </c>
      <c r="G28" s="89">
        <v>99.95</v>
      </c>
      <c r="H28" s="87">
        <v>0.021</v>
      </c>
      <c r="I28" s="87">
        <v>0.02</v>
      </c>
      <c r="J28" s="89">
        <v>22238.5</v>
      </c>
      <c r="K28" s="90">
        <v>99.98</v>
      </c>
      <c r="L28" s="90">
        <v>0.01</v>
      </c>
      <c r="M28" s="90">
        <v>0.007</v>
      </c>
      <c r="N28" s="87">
        <v>9864.72</v>
      </c>
      <c r="O28" s="90">
        <v>99.13</v>
      </c>
      <c r="P28" s="91">
        <v>0.184</v>
      </c>
      <c r="Q28" s="90">
        <v>0.352</v>
      </c>
      <c r="R28" s="90">
        <v>37317.02</v>
      </c>
      <c r="S28" s="90">
        <v>39446.24457723404</v>
      </c>
      <c r="T28" s="90">
        <v>85.26527184742397</v>
      </c>
      <c r="U28" s="90">
        <v>84.89285177903223</v>
      </c>
    </row>
    <row r="29" spans="1:21" ht="16.5" customHeight="1">
      <c r="A29" s="77"/>
      <c r="B29" s="90" t="s">
        <v>86</v>
      </c>
      <c r="C29" s="86">
        <v>515254.12</v>
      </c>
      <c r="D29" s="87">
        <v>9.682117520380041</v>
      </c>
      <c r="E29" s="88">
        <v>498875.09427000006</v>
      </c>
      <c r="F29" s="87">
        <v>8898.55</v>
      </c>
      <c r="G29" s="89">
        <v>99.96</v>
      </c>
      <c r="H29" s="87">
        <v>0.007</v>
      </c>
      <c r="I29" s="87">
        <v>0.008</v>
      </c>
      <c r="J29" s="89">
        <v>10994.7</v>
      </c>
      <c r="K29" s="90">
        <v>99.97</v>
      </c>
      <c r="L29" s="90">
        <v>0.004</v>
      </c>
      <c r="M29" s="90">
        <v>0.006</v>
      </c>
      <c r="N29" s="87">
        <v>21564.71</v>
      </c>
      <c r="O29" s="90">
        <v>98.875</v>
      </c>
      <c r="P29" s="91">
        <v>0.1655</v>
      </c>
      <c r="Q29" s="90">
        <v>0.2005</v>
      </c>
      <c r="R29" s="90">
        <v>41457.96</v>
      </c>
      <c r="S29" s="90">
        <v>43595.881877872336</v>
      </c>
      <c r="T29" s="90">
        <v>84.61044790456472</v>
      </c>
      <c r="U29" s="90">
        <v>87.3883711145489</v>
      </c>
    </row>
    <row r="30" spans="1:21" ht="16.5" customHeight="1">
      <c r="A30" s="77"/>
      <c r="B30" s="90" t="s">
        <v>73</v>
      </c>
      <c r="C30" s="86">
        <v>858772.64</v>
      </c>
      <c r="D30" s="87">
        <v>10.737716871720552</v>
      </c>
      <c r="E30" s="88">
        <v>922125.74655</v>
      </c>
      <c r="F30" s="87">
        <v>7098.05</v>
      </c>
      <c r="G30" s="89">
        <v>99.93</v>
      </c>
      <c r="H30" s="87">
        <v>0.01</v>
      </c>
      <c r="I30" s="87">
        <v>0.02</v>
      </c>
      <c r="J30" s="89">
        <v>5740.85</v>
      </c>
      <c r="K30" s="90">
        <v>99.95</v>
      </c>
      <c r="L30" s="90">
        <v>0.0083</v>
      </c>
      <c r="M30" s="90">
        <v>0.0294</v>
      </c>
      <c r="N30" s="87">
        <v>65753.13</v>
      </c>
      <c r="O30" s="90">
        <v>97.9623771507151</v>
      </c>
      <c r="P30" s="91">
        <v>0.3871872015826471</v>
      </c>
      <c r="Q30" s="90">
        <v>1.3254733896317938</v>
      </c>
      <c r="R30" s="90">
        <v>78592.03</v>
      </c>
      <c r="S30" s="90">
        <v>79883.90689398936</v>
      </c>
      <c r="T30" s="90">
        <v>93.02101996867222</v>
      </c>
      <c r="U30" s="90">
        <v>86.63016643105719</v>
      </c>
    </row>
    <row r="31" spans="1:21" ht="16.5" customHeight="1">
      <c r="A31" s="77"/>
      <c r="B31" s="90" t="s">
        <v>88</v>
      </c>
      <c r="C31" s="86">
        <v>180451.53</v>
      </c>
      <c r="D31" s="87">
        <v>9.318836575117983</v>
      </c>
      <c r="E31" s="88">
        <v>168159.83177999998</v>
      </c>
      <c r="F31" s="87">
        <v>3343.55</v>
      </c>
      <c r="G31" s="89">
        <v>99.89</v>
      </c>
      <c r="H31" s="87">
        <v>0.01</v>
      </c>
      <c r="I31" s="87">
        <v>0.03</v>
      </c>
      <c r="J31" s="89">
        <v>5534.3</v>
      </c>
      <c r="K31" s="90">
        <v>99.94</v>
      </c>
      <c r="L31" s="90">
        <v>0.01</v>
      </c>
      <c r="M31" s="90">
        <v>0.03</v>
      </c>
      <c r="N31" s="87">
        <v>5455.14</v>
      </c>
      <c r="O31" s="90">
        <v>98.69</v>
      </c>
      <c r="P31" s="91">
        <v>0</v>
      </c>
      <c r="Q31" s="90">
        <v>0</v>
      </c>
      <c r="R31" s="90">
        <v>14332.990000000002</v>
      </c>
      <c r="S31" s="90">
        <v>15156.837128723404</v>
      </c>
      <c r="T31" s="90">
        <v>83.99395188682193</v>
      </c>
      <c r="U31" s="90">
        <v>90.13351742973185</v>
      </c>
    </row>
    <row r="32" spans="1:21" ht="16.5" customHeight="1">
      <c r="A32" s="77"/>
      <c r="B32" s="90" t="s">
        <v>74</v>
      </c>
      <c r="C32" s="86">
        <v>1476261.3</v>
      </c>
      <c r="D32" s="87">
        <v>10.654145099244966</v>
      </c>
      <c r="E32" s="88">
        <v>1572830.2094600003</v>
      </c>
      <c r="F32" s="87">
        <v>7044.8</v>
      </c>
      <c r="G32" s="89">
        <v>99.93</v>
      </c>
      <c r="H32" s="87">
        <v>0.0068</v>
      </c>
      <c r="I32" s="87">
        <v>0.0074</v>
      </c>
      <c r="J32" s="89">
        <v>2744.95</v>
      </c>
      <c r="K32" s="90">
        <v>99.97</v>
      </c>
      <c r="L32" s="90">
        <v>0.0029</v>
      </c>
      <c r="M32" s="90">
        <v>0.002</v>
      </c>
      <c r="N32" s="87">
        <v>131365.04</v>
      </c>
      <c r="O32" s="90">
        <v>99.07</v>
      </c>
      <c r="P32" s="91">
        <v>0.2011</v>
      </c>
      <c r="Q32" s="90">
        <v>0.2847</v>
      </c>
      <c r="R32" s="90">
        <v>141154.79</v>
      </c>
      <c r="S32" s="90">
        <v>147052.23305635108</v>
      </c>
      <c r="T32" s="90">
        <v>99.61124975392302</v>
      </c>
      <c r="U32" s="90">
        <v>93.49530049199558</v>
      </c>
    </row>
    <row r="33" spans="1:21" ht="16.5" customHeight="1">
      <c r="A33" s="82"/>
      <c r="B33" s="90" t="s">
        <v>110</v>
      </c>
      <c r="C33" s="86">
        <v>248142.69</v>
      </c>
      <c r="D33" s="87">
        <v>10.372787506252955</v>
      </c>
      <c r="E33" s="88">
        <v>257393.13946000003</v>
      </c>
      <c r="F33" s="87">
        <v>0</v>
      </c>
      <c r="G33" s="89">
        <v>0</v>
      </c>
      <c r="H33" s="87">
        <v>0</v>
      </c>
      <c r="I33" s="87">
        <v>0</v>
      </c>
      <c r="J33" s="89">
        <v>0</v>
      </c>
      <c r="K33" s="90">
        <v>0</v>
      </c>
      <c r="L33" s="90">
        <v>0</v>
      </c>
      <c r="M33" s="90">
        <v>0</v>
      </c>
      <c r="N33" s="87">
        <v>23055.689</v>
      </c>
      <c r="O33" s="90">
        <v>89.93</v>
      </c>
      <c r="P33" s="91">
        <v>0</v>
      </c>
      <c r="Q33" s="90">
        <v>0.16</v>
      </c>
      <c r="R33" s="90">
        <v>23055.689</v>
      </c>
      <c r="S33" s="90">
        <v>22018.182995000003</v>
      </c>
      <c r="T33" s="90">
        <v>88.73194287931675</v>
      </c>
      <c r="U33" s="90">
        <v>85.54300647326195</v>
      </c>
    </row>
    <row r="34" spans="1:21" ht="16.5" customHeight="1">
      <c r="A34" s="9"/>
      <c r="C34" s="70"/>
      <c r="F34" s="9"/>
      <c r="G34" s="9"/>
      <c r="H34" s="9"/>
      <c r="I34" s="9"/>
      <c r="J34" s="9"/>
      <c r="K34" s="6"/>
      <c r="L34" s="6"/>
      <c r="M34" s="6"/>
      <c r="N34" s="9"/>
      <c r="O34" s="6"/>
      <c r="P34" s="26"/>
      <c r="Q34" s="6"/>
      <c r="R34" s="6"/>
      <c r="S34" s="6"/>
      <c r="T34" s="6"/>
      <c r="U34" s="6"/>
    </row>
    <row r="35" spans="1:21" ht="16.5" customHeight="1">
      <c r="A35" s="9"/>
      <c r="C35" s="70"/>
      <c r="F35" s="9"/>
      <c r="G35" s="9"/>
      <c r="H35" s="9"/>
      <c r="I35" s="9"/>
      <c r="J35" s="9"/>
      <c r="K35" s="6"/>
      <c r="L35" s="6"/>
      <c r="M35" s="6"/>
      <c r="N35" s="9"/>
      <c r="O35" s="6"/>
      <c r="P35" s="26"/>
      <c r="Q35" s="6"/>
      <c r="R35" s="6"/>
      <c r="S35" s="6"/>
      <c r="T35" s="6"/>
      <c r="U35" s="6"/>
    </row>
    <row r="36" spans="1:21" ht="16.5" customHeight="1">
      <c r="A36" s="9"/>
      <c r="C36" s="70"/>
      <c r="F36" s="9"/>
      <c r="G36" s="9"/>
      <c r="H36" s="9"/>
      <c r="I36" s="9"/>
      <c r="J36" s="9"/>
      <c r="K36" s="6"/>
      <c r="L36" s="6"/>
      <c r="M36" s="6"/>
      <c r="N36" s="9"/>
      <c r="O36" s="6"/>
      <c r="P36" s="26"/>
      <c r="Q36" s="6"/>
      <c r="R36" s="6"/>
      <c r="S36" s="6"/>
      <c r="T36" s="6"/>
      <c r="U36" s="6"/>
    </row>
    <row r="37" spans="1:21" ht="16.5" customHeight="1">
      <c r="A37" s="9"/>
      <c r="C37" s="70"/>
      <c r="F37" s="9"/>
      <c r="G37" s="9"/>
      <c r="H37" s="9"/>
      <c r="I37" s="9"/>
      <c r="J37" s="9"/>
      <c r="K37" s="6"/>
      <c r="L37" s="6"/>
      <c r="M37" s="6"/>
      <c r="N37" s="9"/>
      <c r="O37" s="6"/>
      <c r="P37" s="26"/>
      <c r="Q37" s="6"/>
      <c r="R37" s="6"/>
      <c r="S37" s="6"/>
      <c r="T37" s="6"/>
      <c r="U37" s="6"/>
    </row>
    <row r="38" spans="1:21" ht="16.5" customHeight="1">
      <c r="A38" s="9"/>
      <c r="C38" s="70"/>
      <c r="F38" s="9"/>
      <c r="G38" s="9"/>
      <c r="H38" s="9"/>
      <c r="I38" s="9"/>
      <c r="J38" s="9"/>
      <c r="K38" s="6"/>
      <c r="L38" s="6"/>
      <c r="M38" s="6"/>
      <c r="N38" s="9"/>
      <c r="O38" s="6"/>
      <c r="P38" s="26"/>
      <c r="Q38" s="6"/>
      <c r="R38" s="6"/>
      <c r="S38" s="6"/>
      <c r="T38" s="6"/>
      <c r="U38" s="6"/>
    </row>
    <row r="39" spans="1:21" ht="16.5" customHeight="1">
      <c r="A39" s="9"/>
      <c r="C39" s="70"/>
      <c r="F39" s="9"/>
      <c r="G39" s="9"/>
      <c r="H39" s="9"/>
      <c r="I39" s="9"/>
      <c r="J39" s="9"/>
      <c r="K39" s="6"/>
      <c r="L39" s="6"/>
      <c r="M39" s="6"/>
      <c r="N39" s="9"/>
      <c r="O39" s="6"/>
      <c r="P39" s="26"/>
      <c r="Q39" s="6"/>
      <c r="R39" s="6"/>
      <c r="S39" s="6"/>
      <c r="T39" s="6"/>
      <c r="U39" s="6"/>
    </row>
    <row r="40" spans="1:21" ht="16.5" customHeight="1">
      <c r="A40" s="9"/>
      <c r="C40" s="70"/>
      <c r="F40" s="9"/>
      <c r="G40" s="9"/>
      <c r="H40" s="9"/>
      <c r="I40" s="9"/>
      <c r="J40" s="9"/>
      <c r="K40" s="6"/>
      <c r="L40" s="6"/>
      <c r="M40" s="6"/>
      <c r="N40" s="9"/>
      <c r="O40" s="6"/>
      <c r="P40" s="26"/>
      <c r="Q40" s="6"/>
      <c r="R40" s="6"/>
      <c r="S40" s="6"/>
      <c r="T40" s="6"/>
      <c r="U40" s="6"/>
    </row>
    <row r="41" spans="1:21" ht="16.5" customHeight="1">
      <c r="A41" s="9"/>
      <c r="C41" s="70"/>
      <c r="F41" s="9"/>
      <c r="G41" s="9"/>
      <c r="H41" s="9"/>
      <c r="I41" s="9"/>
      <c r="J41" s="9"/>
      <c r="K41" s="6"/>
      <c r="L41" s="6"/>
      <c r="M41" s="6"/>
      <c r="N41" s="9"/>
      <c r="O41" s="6"/>
      <c r="P41" s="26"/>
      <c r="Q41" s="6"/>
      <c r="R41" s="6"/>
      <c r="S41" s="6"/>
      <c r="T41" s="6"/>
      <c r="U41" s="6"/>
    </row>
    <row r="42" spans="1:21" s="39" customFormat="1" ht="16.5" customHeight="1">
      <c r="A42" s="39" t="s">
        <v>107</v>
      </c>
      <c r="C42" s="69"/>
      <c r="D42" s="69"/>
      <c r="E42" s="92"/>
      <c r="F42" s="93"/>
      <c r="G42" s="68"/>
      <c r="H42" s="68"/>
      <c r="I42" s="68"/>
      <c r="J42" s="94"/>
      <c r="K42" s="68"/>
      <c r="L42" s="68"/>
      <c r="M42" s="68"/>
      <c r="N42" s="95"/>
      <c r="O42" s="69"/>
      <c r="P42" s="69"/>
      <c r="Q42" s="69"/>
      <c r="R42" s="69"/>
      <c r="S42" s="69"/>
      <c r="T42" s="69"/>
      <c r="U42" s="69"/>
    </row>
    <row r="43" spans="1:21" s="39" customFormat="1" ht="16.5" customHeight="1">
      <c r="A43" s="39" t="s">
        <v>130</v>
      </c>
      <c r="C43" s="69"/>
      <c r="D43" s="69"/>
      <c r="E43" s="92"/>
      <c r="F43" s="93"/>
      <c r="G43" s="68"/>
      <c r="H43" s="68"/>
      <c r="I43" s="68"/>
      <c r="J43" s="94"/>
      <c r="K43" s="68"/>
      <c r="L43" s="68"/>
      <c r="M43" s="68"/>
      <c r="N43" s="95"/>
      <c r="O43" s="69"/>
      <c r="P43" s="69"/>
      <c r="Q43" s="69"/>
      <c r="R43" s="69"/>
      <c r="S43" s="69"/>
      <c r="T43" s="69"/>
      <c r="U43" s="69"/>
    </row>
    <row r="44" spans="1:21" ht="16.5" customHeight="1">
      <c r="A44" s="72"/>
      <c r="B44" s="72"/>
      <c r="C44" s="71" t="s">
        <v>5</v>
      </c>
      <c r="D44" s="72"/>
      <c r="E44" s="73" t="s">
        <v>5</v>
      </c>
      <c r="F44" s="72" t="s">
        <v>49</v>
      </c>
      <c r="G44" s="72"/>
      <c r="H44" s="72"/>
      <c r="I44" s="72"/>
      <c r="J44" s="72" t="s">
        <v>50</v>
      </c>
      <c r="K44" s="72"/>
      <c r="L44" s="72"/>
      <c r="M44" s="72"/>
      <c r="N44" s="72" t="s">
        <v>0</v>
      </c>
      <c r="O44" s="72"/>
      <c r="P44" s="74"/>
      <c r="Q44" s="72"/>
      <c r="R44" s="72" t="s">
        <v>11</v>
      </c>
      <c r="S44" s="72" t="s">
        <v>12</v>
      </c>
      <c r="T44" s="72" t="s">
        <v>12</v>
      </c>
      <c r="U44" s="72" t="s">
        <v>12</v>
      </c>
    </row>
    <row r="45" spans="1:21" ht="16.5" customHeight="1">
      <c r="A45" s="77" t="s">
        <v>109</v>
      </c>
      <c r="B45" s="77" t="s">
        <v>17</v>
      </c>
      <c r="C45" s="76" t="s">
        <v>18</v>
      </c>
      <c r="D45" s="77" t="s">
        <v>51</v>
      </c>
      <c r="E45" s="78" t="s">
        <v>52</v>
      </c>
      <c r="F45" s="77" t="s">
        <v>53</v>
      </c>
      <c r="G45" s="77" t="s">
        <v>54</v>
      </c>
      <c r="H45" s="77" t="s">
        <v>55</v>
      </c>
      <c r="I45" s="77" t="s">
        <v>56</v>
      </c>
      <c r="J45" s="77" t="s">
        <v>53</v>
      </c>
      <c r="K45" s="77" t="s">
        <v>54</v>
      </c>
      <c r="L45" s="77" t="s">
        <v>55</v>
      </c>
      <c r="M45" s="77" t="s">
        <v>56</v>
      </c>
      <c r="N45" s="77" t="s">
        <v>53</v>
      </c>
      <c r="O45" s="77" t="s">
        <v>54</v>
      </c>
      <c r="P45" s="79" t="s">
        <v>55</v>
      </c>
      <c r="Q45" s="77" t="s">
        <v>56</v>
      </c>
      <c r="R45" s="77" t="s">
        <v>48</v>
      </c>
      <c r="S45" s="77" t="s">
        <v>57</v>
      </c>
      <c r="T45" s="77" t="s">
        <v>58</v>
      </c>
      <c r="U45" s="77" t="s">
        <v>58</v>
      </c>
    </row>
    <row r="46" spans="1:21" ht="16.5" customHeight="1">
      <c r="A46" s="82"/>
      <c r="B46" s="82"/>
      <c r="C46" s="81" t="s">
        <v>1</v>
      </c>
      <c r="D46" s="82"/>
      <c r="E46" s="83" t="s">
        <v>59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4"/>
      <c r="Q46" s="82"/>
      <c r="R46" s="82" t="s">
        <v>1</v>
      </c>
      <c r="S46" s="82" t="s">
        <v>1</v>
      </c>
      <c r="T46" s="82" t="s">
        <v>36</v>
      </c>
      <c r="U46" s="82" t="s">
        <v>60</v>
      </c>
    </row>
    <row r="47" spans="1:21" ht="16.5" customHeight="1">
      <c r="A47" s="72" t="s">
        <v>118</v>
      </c>
      <c r="B47" s="90" t="s">
        <v>89</v>
      </c>
      <c r="C47" s="86">
        <v>236307.81</v>
      </c>
      <c r="D47" s="87">
        <v>9.997156659782002</v>
      </c>
      <c r="E47" s="88">
        <v>236240.61965</v>
      </c>
      <c r="F47" s="87">
        <v>0</v>
      </c>
      <c r="G47" s="89">
        <v>0</v>
      </c>
      <c r="H47" s="87">
        <v>0</v>
      </c>
      <c r="I47" s="87">
        <v>0</v>
      </c>
      <c r="J47" s="89">
        <v>0</v>
      </c>
      <c r="K47" s="90">
        <v>0</v>
      </c>
      <c r="L47" s="90">
        <v>0</v>
      </c>
      <c r="M47" s="90">
        <v>0</v>
      </c>
      <c r="N47" s="87">
        <v>20467.09</v>
      </c>
      <c r="O47" s="90">
        <v>98.6</v>
      </c>
      <c r="P47" s="91">
        <v>0.222</v>
      </c>
      <c r="Q47" s="90">
        <v>0.531</v>
      </c>
      <c r="R47" s="90">
        <v>20467.09</v>
      </c>
      <c r="S47" s="90">
        <v>21111.367864999997</v>
      </c>
      <c r="T47" s="90">
        <v>89.33842628815356</v>
      </c>
      <c r="U47" s="90">
        <v>89.36383546689532</v>
      </c>
    </row>
    <row r="48" spans="1:21" ht="16.5" customHeight="1">
      <c r="A48" s="77"/>
      <c r="B48" s="90" t="s">
        <v>90</v>
      </c>
      <c r="C48" s="86">
        <v>332781.89</v>
      </c>
      <c r="D48" s="87">
        <v>9.727138502338573</v>
      </c>
      <c r="E48" s="88">
        <v>323701.55350999994</v>
      </c>
      <c r="F48" s="87">
        <v>8716</v>
      </c>
      <c r="G48" s="89">
        <v>99.99</v>
      </c>
      <c r="H48" s="87">
        <v>0.017</v>
      </c>
      <c r="I48" s="87">
        <v>0</v>
      </c>
      <c r="J48" s="89">
        <v>7749</v>
      </c>
      <c r="K48" s="90">
        <v>99.99</v>
      </c>
      <c r="L48" s="90">
        <v>0.012</v>
      </c>
      <c r="M48" s="90">
        <v>0</v>
      </c>
      <c r="N48" s="87">
        <v>9775.94</v>
      </c>
      <c r="O48" s="90">
        <v>98.7</v>
      </c>
      <c r="P48" s="91">
        <v>0.223</v>
      </c>
      <c r="Q48" s="90">
        <v>0.197</v>
      </c>
      <c r="R48" s="90">
        <v>26240.940000000002</v>
      </c>
      <c r="S48" s="90">
        <v>27629.668028936172</v>
      </c>
      <c r="T48" s="90">
        <v>83.02635708011687</v>
      </c>
      <c r="U48" s="90">
        <v>85.35537667131592</v>
      </c>
    </row>
    <row r="49" spans="1:21" ht="16.5" customHeight="1">
      <c r="A49" s="77"/>
      <c r="B49" s="90" t="s">
        <v>91</v>
      </c>
      <c r="C49" s="86">
        <v>1231936.45</v>
      </c>
      <c r="D49" s="87">
        <v>10.62186027875058</v>
      </c>
      <c r="E49" s="88">
        <v>1308545.6844199998</v>
      </c>
      <c r="F49" s="87">
        <v>27307.55</v>
      </c>
      <c r="G49" s="89">
        <v>99.27</v>
      </c>
      <c r="H49" s="87">
        <v>0.018</v>
      </c>
      <c r="I49" s="87">
        <v>0.01</v>
      </c>
      <c r="J49" s="89">
        <v>6940.05</v>
      </c>
      <c r="K49" s="90">
        <v>99.99</v>
      </c>
      <c r="L49" s="90">
        <v>0.02</v>
      </c>
      <c r="M49" s="90">
        <v>0.01</v>
      </c>
      <c r="N49" s="87">
        <v>80067.41</v>
      </c>
      <c r="O49" s="90">
        <v>99.16</v>
      </c>
      <c r="P49" s="91">
        <v>0</v>
      </c>
      <c r="Q49" s="90">
        <v>0.015</v>
      </c>
      <c r="R49" s="90">
        <v>114315.01000000001</v>
      </c>
      <c r="S49" s="90">
        <v>120633.46055265958</v>
      </c>
      <c r="T49" s="90">
        <v>97.92182101005258</v>
      </c>
      <c r="U49" s="90">
        <v>92.18895602114893</v>
      </c>
    </row>
    <row r="50" spans="1:21" ht="16.5" customHeight="1">
      <c r="A50" s="82"/>
      <c r="B50" s="90" t="s">
        <v>92</v>
      </c>
      <c r="C50" s="86">
        <v>321497.04</v>
      </c>
      <c r="D50" s="87">
        <v>10.342873136561384</v>
      </c>
      <c r="E50" s="88">
        <v>332520.30985</v>
      </c>
      <c r="F50" s="87">
        <v>13117.35</v>
      </c>
      <c r="G50" s="89">
        <v>99.58846973664652</v>
      </c>
      <c r="H50" s="87">
        <v>0.06265610050810569</v>
      </c>
      <c r="I50" s="87">
        <v>0.13090586132107476</v>
      </c>
      <c r="J50" s="89">
        <v>1196.75</v>
      </c>
      <c r="K50" s="90">
        <v>99.92</v>
      </c>
      <c r="L50" s="90">
        <v>0.01</v>
      </c>
      <c r="M50" s="90">
        <v>0.01</v>
      </c>
      <c r="N50" s="87">
        <v>12790.24</v>
      </c>
      <c r="O50" s="90">
        <v>98.82</v>
      </c>
      <c r="P50" s="91">
        <v>0.21</v>
      </c>
      <c r="Q50" s="90">
        <v>0.29</v>
      </c>
      <c r="R50" s="90">
        <v>27104.34</v>
      </c>
      <c r="S50" s="90">
        <v>28370.322507446806</v>
      </c>
      <c r="T50" s="90">
        <v>88.24442833889485</v>
      </c>
      <c r="U50" s="90">
        <v>85.31906673683982</v>
      </c>
    </row>
    <row r="51" spans="1:21" ht="16.5" customHeight="1">
      <c r="A51" s="72" t="s">
        <v>119</v>
      </c>
      <c r="B51" s="90" t="s">
        <v>93</v>
      </c>
      <c r="C51" s="86">
        <v>1050796.97</v>
      </c>
      <c r="D51" s="87">
        <v>11.336086718921543</v>
      </c>
      <c r="E51" s="88">
        <v>1191192.5575899999</v>
      </c>
      <c r="F51" s="87">
        <v>4500</v>
      </c>
      <c r="G51" s="89">
        <v>99.91</v>
      </c>
      <c r="H51" s="87">
        <v>0.001</v>
      </c>
      <c r="I51" s="87">
        <v>0.009</v>
      </c>
      <c r="J51" s="89">
        <v>31506</v>
      </c>
      <c r="K51" s="90">
        <v>99.92</v>
      </c>
      <c r="L51" s="90">
        <v>0.001</v>
      </c>
      <c r="M51" s="90">
        <v>0.012</v>
      </c>
      <c r="N51" s="87">
        <v>67337.51</v>
      </c>
      <c r="O51" s="90">
        <v>99.12</v>
      </c>
      <c r="P51" s="91">
        <v>0.049</v>
      </c>
      <c r="Q51" s="90">
        <v>0.448</v>
      </c>
      <c r="R51" s="90">
        <v>103343.51</v>
      </c>
      <c r="S51" s="90">
        <v>108775.58526351063</v>
      </c>
      <c r="T51" s="90">
        <v>103.51722394432736</v>
      </c>
      <c r="U51" s="90">
        <v>91.31654204051065</v>
      </c>
    </row>
    <row r="52" spans="1:21" ht="16.5" customHeight="1">
      <c r="A52" s="77"/>
      <c r="B52" s="90" t="s">
        <v>94</v>
      </c>
      <c r="C52" s="86">
        <v>791754.41</v>
      </c>
      <c r="D52" s="87">
        <v>12.675455548267802</v>
      </c>
      <c r="E52" s="88">
        <v>1003584.78291</v>
      </c>
      <c r="F52" s="87">
        <v>13528</v>
      </c>
      <c r="G52" s="89">
        <v>99.97</v>
      </c>
      <c r="H52" s="87">
        <v>0.004</v>
      </c>
      <c r="I52" s="87">
        <v>0.038</v>
      </c>
      <c r="J52" s="89">
        <v>0</v>
      </c>
      <c r="K52" s="90">
        <v>0</v>
      </c>
      <c r="L52" s="90">
        <v>0</v>
      </c>
      <c r="M52" s="90">
        <v>0</v>
      </c>
      <c r="N52" s="87">
        <v>71588.39</v>
      </c>
      <c r="O52" s="90">
        <v>98.67</v>
      </c>
      <c r="P52" s="91">
        <v>0.36</v>
      </c>
      <c r="Q52" s="90">
        <v>0.51</v>
      </c>
      <c r="R52" s="90">
        <v>85116.39</v>
      </c>
      <c r="S52" s="90">
        <v>87764.54038723404</v>
      </c>
      <c r="T52" s="90">
        <v>110.8481863552033</v>
      </c>
      <c r="U52" s="90">
        <v>87.4510473671706</v>
      </c>
    </row>
    <row r="53" spans="1:21" ht="16.5" customHeight="1">
      <c r="A53" s="77"/>
      <c r="B53" s="90" t="s">
        <v>95</v>
      </c>
      <c r="C53" s="86">
        <v>1633874.4</v>
      </c>
      <c r="D53" s="87">
        <v>12.699473351807214</v>
      </c>
      <c r="E53" s="88">
        <v>2074934.4403000001</v>
      </c>
      <c r="F53" s="87">
        <v>4108.3</v>
      </c>
      <c r="G53" s="89">
        <v>99.95</v>
      </c>
      <c r="H53" s="87">
        <v>0.0108</v>
      </c>
      <c r="I53" s="87">
        <v>0.0199</v>
      </c>
      <c r="J53" s="89">
        <v>16851.15</v>
      </c>
      <c r="K53" s="90">
        <v>99.98</v>
      </c>
      <c r="L53" s="90">
        <v>0.0077</v>
      </c>
      <c r="M53" s="90">
        <v>0.0132</v>
      </c>
      <c r="N53" s="87">
        <v>156379.47</v>
      </c>
      <c r="O53" s="90">
        <v>99</v>
      </c>
      <c r="P53" s="91">
        <v>0.1442</v>
      </c>
      <c r="Q53" s="90">
        <v>0.24</v>
      </c>
      <c r="R53" s="90">
        <v>177338.92</v>
      </c>
      <c r="S53" s="90">
        <v>185377.81503728725</v>
      </c>
      <c r="T53" s="90">
        <v>113.45903640897198</v>
      </c>
      <c r="U53" s="90">
        <v>89.3415287908975</v>
      </c>
    </row>
    <row r="54" spans="1:21" ht="16.5" customHeight="1">
      <c r="A54" s="77"/>
      <c r="B54" s="90" t="s">
        <v>111</v>
      </c>
      <c r="C54" s="86">
        <v>512422.04</v>
      </c>
      <c r="D54" s="87">
        <v>12.651325614526652</v>
      </c>
      <c r="E54" s="88">
        <v>648281.80801</v>
      </c>
      <c r="F54" s="87">
        <v>0</v>
      </c>
      <c r="G54" s="89">
        <v>0</v>
      </c>
      <c r="H54" s="87">
        <v>0</v>
      </c>
      <c r="I54" s="87">
        <v>0</v>
      </c>
      <c r="J54" s="89">
        <v>0</v>
      </c>
      <c r="K54" s="90">
        <v>0</v>
      </c>
      <c r="L54" s="90">
        <v>0</v>
      </c>
      <c r="M54" s="90">
        <v>0</v>
      </c>
      <c r="N54" s="87">
        <v>52476.175</v>
      </c>
      <c r="O54" s="90">
        <v>99.09</v>
      </c>
      <c r="P54" s="91">
        <v>0.15</v>
      </c>
      <c r="Q54" s="90">
        <v>0.22</v>
      </c>
      <c r="R54" s="90">
        <v>52476.175</v>
      </c>
      <c r="S54" s="90">
        <v>54776.19458510639</v>
      </c>
      <c r="T54" s="90">
        <v>106.89664048233833</v>
      </c>
      <c r="U54" s="90">
        <v>84.49441879797658</v>
      </c>
    </row>
    <row r="55" spans="1:21" ht="16.5" customHeight="1">
      <c r="A55" s="77"/>
      <c r="B55" s="90" t="s">
        <v>96</v>
      </c>
      <c r="C55" s="86">
        <v>952559.67</v>
      </c>
      <c r="D55" s="87">
        <v>12.12765118619813</v>
      </c>
      <c r="E55" s="88">
        <v>1155231.14118</v>
      </c>
      <c r="F55" s="87">
        <v>29137.5</v>
      </c>
      <c r="G55" s="89">
        <v>99.66008494208495</v>
      </c>
      <c r="H55" s="87">
        <v>0.050816816816816816</v>
      </c>
      <c r="I55" s="87">
        <v>0.039154869154869154</v>
      </c>
      <c r="J55" s="89">
        <v>3316.25</v>
      </c>
      <c r="K55" s="90">
        <v>99.95</v>
      </c>
      <c r="L55" s="90">
        <v>0</v>
      </c>
      <c r="M55" s="90">
        <v>0.01</v>
      </c>
      <c r="N55" s="87">
        <v>64647.56</v>
      </c>
      <c r="O55" s="90">
        <v>97.25</v>
      </c>
      <c r="P55" s="91">
        <v>0.42</v>
      </c>
      <c r="Q55" s="90">
        <v>0.84</v>
      </c>
      <c r="R55" s="90">
        <v>97101.31</v>
      </c>
      <c r="S55" s="90">
        <v>99187.64769787234</v>
      </c>
      <c r="T55" s="90">
        <v>104.12749019478468</v>
      </c>
      <c r="U55" s="90">
        <v>85.85956884486168</v>
      </c>
    </row>
    <row r="56" spans="1:21" ht="16.5" customHeight="1">
      <c r="A56" s="77"/>
      <c r="B56" s="90" t="s">
        <v>97</v>
      </c>
      <c r="C56" s="86">
        <v>1495029.74</v>
      </c>
      <c r="D56" s="87">
        <v>10.985703966999345</v>
      </c>
      <c r="E56" s="88">
        <v>1642395.41455</v>
      </c>
      <c r="F56" s="87">
        <v>32889.75</v>
      </c>
      <c r="G56" s="89">
        <v>99.89</v>
      </c>
      <c r="H56" s="87">
        <v>0.006</v>
      </c>
      <c r="I56" s="87">
        <v>0.009</v>
      </c>
      <c r="J56" s="89">
        <v>32785</v>
      </c>
      <c r="K56" s="90">
        <v>99.88</v>
      </c>
      <c r="L56" s="90">
        <v>0.007</v>
      </c>
      <c r="M56" s="90">
        <v>0.008</v>
      </c>
      <c r="N56" s="87">
        <v>81864.99</v>
      </c>
      <c r="O56" s="90">
        <v>99.1</v>
      </c>
      <c r="P56" s="91">
        <v>0.152</v>
      </c>
      <c r="Q56" s="90">
        <v>0.601</v>
      </c>
      <c r="R56" s="90">
        <v>147539.74</v>
      </c>
      <c r="S56" s="90">
        <v>154879.07159425534</v>
      </c>
      <c r="T56" s="90">
        <v>103.59598036775866</v>
      </c>
      <c r="U56" s="90">
        <v>94.30072089959569</v>
      </c>
    </row>
    <row r="57" spans="1:21" ht="16.5" customHeight="1">
      <c r="A57" s="77"/>
      <c r="B57" s="90" t="s">
        <v>112</v>
      </c>
      <c r="C57" s="86">
        <v>2117555.77</v>
      </c>
      <c r="D57" s="87">
        <v>11.691882852322703</v>
      </c>
      <c r="E57" s="88">
        <v>2475821.3996099997</v>
      </c>
      <c r="F57" s="87">
        <v>7989</v>
      </c>
      <c r="G57" s="89">
        <v>99.93</v>
      </c>
      <c r="H57" s="87">
        <v>0.027</v>
      </c>
      <c r="I57" s="87">
        <v>0.006</v>
      </c>
      <c r="J57" s="89">
        <v>0</v>
      </c>
      <c r="K57" s="90">
        <v>0</v>
      </c>
      <c r="L57" s="90">
        <v>0</v>
      </c>
      <c r="M57" s="90">
        <v>0</v>
      </c>
      <c r="N57" s="87">
        <v>209016.66400000002</v>
      </c>
      <c r="O57" s="90">
        <v>98.82</v>
      </c>
      <c r="P57" s="91">
        <v>0.73</v>
      </c>
      <c r="Q57" s="90">
        <v>0.25</v>
      </c>
      <c r="R57" s="90">
        <v>217005.66400000002</v>
      </c>
      <c r="S57" s="90">
        <v>219543.3624242553</v>
      </c>
      <c r="T57" s="90">
        <v>103.67772388080022</v>
      </c>
      <c r="U57" s="90">
        <v>88.6749595341726</v>
      </c>
    </row>
    <row r="58" spans="1:21" ht="16.5" customHeight="1">
      <c r="A58" s="77"/>
      <c r="B58" s="90" t="s">
        <v>98</v>
      </c>
      <c r="C58" s="86">
        <v>1363467.08</v>
      </c>
      <c r="D58" s="87">
        <v>11.221404326865008</v>
      </c>
      <c r="E58" s="88">
        <v>1530001.5391049997</v>
      </c>
      <c r="F58" s="87">
        <v>16361.95</v>
      </c>
      <c r="G58" s="89">
        <v>99.95</v>
      </c>
      <c r="H58" s="87">
        <v>0.03</v>
      </c>
      <c r="I58" s="87">
        <v>0.02</v>
      </c>
      <c r="J58" s="89">
        <v>8814.2</v>
      </c>
      <c r="K58" s="90">
        <v>99.98</v>
      </c>
      <c r="L58" s="90">
        <v>0.02</v>
      </c>
      <c r="M58" s="90">
        <v>0.01</v>
      </c>
      <c r="N58" s="87">
        <v>108005.61</v>
      </c>
      <c r="O58" s="90">
        <v>99.06</v>
      </c>
      <c r="P58" s="91">
        <v>0.18</v>
      </c>
      <c r="Q58" s="90">
        <v>0.25</v>
      </c>
      <c r="R58" s="90">
        <v>133181.76</v>
      </c>
      <c r="S58" s="90">
        <v>139230.83829893617</v>
      </c>
      <c r="T58" s="90">
        <v>102.11529148099136</v>
      </c>
      <c r="U58" s="90">
        <v>91.00045636580313</v>
      </c>
    </row>
    <row r="59" spans="1:21" ht="16.5" customHeight="1">
      <c r="A59" s="77"/>
      <c r="B59" s="90" t="s">
        <v>99</v>
      </c>
      <c r="C59" s="86">
        <v>1035829.84</v>
      </c>
      <c r="D59" s="87">
        <v>11.068706381329967</v>
      </c>
      <c r="E59" s="88">
        <v>1146529.635998</v>
      </c>
      <c r="F59" s="87">
        <v>8665.55</v>
      </c>
      <c r="G59" s="89">
        <v>99.81</v>
      </c>
      <c r="H59" s="87">
        <v>0.03</v>
      </c>
      <c r="I59" s="87">
        <v>0.04</v>
      </c>
      <c r="J59" s="89">
        <v>30573.05</v>
      </c>
      <c r="K59" s="90">
        <v>99.91</v>
      </c>
      <c r="L59" s="90">
        <v>0.01</v>
      </c>
      <c r="M59" s="90">
        <v>0.01</v>
      </c>
      <c r="N59" s="87">
        <v>55968.799999999996</v>
      </c>
      <c r="O59" s="90">
        <v>98.15</v>
      </c>
      <c r="P59" s="91">
        <v>0.364</v>
      </c>
      <c r="Q59" s="90">
        <v>0.552</v>
      </c>
      <c r="R59" s="90">
        <v>95207.4</v>
      </c>
      <c r="S59" s="90">
        <v>98686.81765851064</v>
      </c>
      <c r="T59" s="90">
        <v>95.27319434870755</v>
      </c>
      <c r="U59" s="90">
        <v>86.0743713550923</v>
      </c>
    </row>
    <row r="60" spans="1:21" ht="16.5" customHeight="1">
      <c r="A60" s="77"/>
      <c r="B60" s="90" t="s">
        <v>100</v>
      </c>
      <c r="C60" s="86">
        <v>737676.07</v>
      </c>
      <c r="D60" s="87">
        <v>11.96323064227907</v>
      </c>
      <c r="E60" s="88">
        <v>882498.89647</v>
      </c>
      <c r="F60" s="87">
        <v>27147</v>
      </c>
      <c r="G60" s="89">
        <v>99.93</v>
      </c>
      <c r="H60" s="87">
        <v>0.01</v>
      </c>
      <c r="I60" s="87">
        <v>0</v>
      </c>
      <c r="J60" s="89">
        <v>0</v>
      </c>
      <c r="K60" s="90">
        <v>0</v>
      </c>
      <c r="L60" s="90">
        <v>0</v>
      </c>
      <c r="M60" s="90">
        <v>0</v>
      </c>
      <c r="N60" s="87">
        <v>46462.444</v>
      </c>
      <c r="O60" s="90">
        <v>98.9</v>
      </c>
      <c r="P60" s="91">
        <v>0.18</v>
      </c>
      <c r="Q60" s="90">
        <v>0</v>
      </c>
      <c r="R60" s="90">
        <v>73609.444</v>
      </c>
      <c r="S60" s="90">
        <v>77284.70076595744</v>
      </c>
      <c r="T60" s="90">
        <v>104.76780243929758</v>
      </c>
      <c r="U60" s="90">
        <v>87.57484125486914</v>
      </c>
    </row>
    <row r="61" spans="1:21" ht="16.5" customHeight="1">
      <c r="A61" s="77"/>
      <c r="B61" s="90" t="s">
        <v>101</v>
      </c>
      <c r="C61" s="86">
        <v>934356.67</v>
      </c>
      <c r="D61" s="87">
        <v>11.908996926409268</v>
      </c>
      <c r="E61" s="88">
        <v>1112725.07112</v>
      </c>
      <c r="F61" s="87">
        <v>15212.3</v>
      </c>
      <c r="G61" s="89">
        <v>99.88</v>
      </c>
      <c r="H61" s="87">
        <v>0.02</v>
      </c>
      <c r="I61" s="87">
        <v>0.01</v>
      </c>
      <c r="J61" s="89">
        <v>24939.25</v>
      </c>
      <c r="K61" s="90">
        <v>99.91</v>
      </c>
      <c r="L61" s="90">
        <v>0.01</v>
      </c>
      <c r="M61" s="90">
        <v>0.01</v>
      </c>
      <c r="N61" s="87">
        <v>51567.79</v>
      </c>
      <c r="O61" s="90">
        <v>98.04</v>
      </c>
      <c r="P61" s="91">
        <v>0.28</v>
      </c>
      <c r="Q61" s="90">
        <v>0.66</v>
      </c>
      <c r="R61" s="90">
        <v>91719.34</v>
      </c>
      <c r="S61" s="90">
        <v>95291.40178404255</v>
      </c>
      <c r="T61" s="90">
        <v>101.98610963417487</v>
      </c>
      <c r="U61" s="90">
        <v>85.6378671221348</v>
      </c>
    </row>
    <row r="62" spans="1:21" ht="16.5" customHeight="1">
      <c r="A62" s="77"/>
      <c r="B62" s="90" t="s">
        <v>102</v>
      </c>
      <c r="C62" s="86">
        <v>1386665.91</v>
      </c>
      <c r="D62" s="87">
        <v>12.053519543795522</v>
      </c>
      <c r="E62" s="88">
        <v>1671420.4646900003</v>
      </c>
      <c r="F62" s="87">
        <v>27957.8</v>
      </c>
      <c r="G62" s="89">
        <v>99.94</v>
      </c>
      <c r="H62" s="87">
        <v>0.01</v>
      </c>
      <c r="I62" s="87">
        <v>0.02</v>
      </c>
      <c r="J62" s="89">
        <v>18463.75</v>
      </c>
      <c r="K62" s="90">
        <v>99.97</v>
      </c>
      <c r="L62" s="90">
        <v>0</v>
      </c>
      <c r="M62" s="90">
        <v>0.01</v>
      </c>
      <c r="N62" s="87">
        <v>86601.42</v>
      </c>
      <c r="O62" s="90">
        <v>98.81</v>
      </c>
      <c r="P62" s="91">
        <v>0.19</v>
      </c>
      <c r="Q62" s="90">
        <v>0.31</v>
      </c>
      <c r="R62" s="90">
        <v>133022.97</v>
      </c>
      <c r="S62" s="90">
        <v>139210.11124468085</v>
      </c>
      <c r="T62" s="90">
        <v>100.39196192879716</v>
      </c>
      <c r="U62" s="90">
        <v>83.2885047093762</v>
      </c>
    </row>
    <row r="63" spans="1:21" ht="16.5" customHeight="1">
      <c r="A63" s="77"/>
      <c r="B63" s="90" t="s">
        <v>103</v>
      </c>
      <c r="C63" s="86">
        <v>779630.03</v>
      </c>
      <c r="D63" s="87">
        <v>13.790120029753087</v>
      </c>
      <c r="E63" s="88">
        <v>1075119.16925</v>
      </c>
      <c r="F63" s="87">
        <v>37695</v>
      </c>
      <c r="G63" s="89">
        <v>99.56924459477383</v>
      </c>
      <c r="H63" s="87">
        <v>0.02242963257726489</v>
      </c>
      <c r="I63" s="87">
        <v>0.010898925586947873</v>
      </c>
      <c r="J63" s="89">
        <v>0</v>
      </c>
      <c r="K63" s="90">
        <v>0</v>
      </c>
      <c r="L63" s="90">
        <v>0</v>
      </c>
      <c r="M63" s="90">
        <v>0</v>
      </c>
      <c r="N63" s="87">
        <v>56431.29</v>
      </c>
      <c r="O63" s="90">
        <v>99.243</v>
      </c>
      <c r="P63" s="91">
        <v>0.085</v>
      </c>
      <c r="Q63" s="90">
        <v>0.492</v>
      </c>
      <c r="R63" s="90">
        <v>94126.29000000001</v>
      </c>
      <c r="S63" s="90">
        <v>98907.31314404255</v>
      </c>
      <c r="T63" s="90">
        <v>126.86442201827775</v>
      </c>
      <c r="U63" s="90">
        <v>91.99660463038717</v>
      </c>
    </row>
    <row r="64" spans="1:21" ht="16.5" customHeight="1">
      <c r="A64" s="77"/>
      <c r="B64" s="90" t="s">
        <v>104</v>
      </c>
      <c r="C64" s="86">
        <v>733491.98</v>
      </c>
      <c r="D64" s="87">
        <v>11.652501912563515</v>
      </c>
      <c r="E64" s="88">
        <v>854701.66998</v>
      </c>
      <c r="F64" s="87">
        <v>16069.8</v>
      </c>
      <c r="G64" s="89">
        <v>99.49</v>
      </c>
      <c r="H64" s="87">
        <v>0.0893</v>
      </c>
      <c r="I64" s="87">
        <v>0.1362</v>
      </c>
      <c r="J64" s="89">
        <v>0</v>
      </c>
      <c r="K64" s="90">
        <v>0</v>
      </c>
      <c r="L64" s="90">
        <v>0</v>
      </c>
      <c r="M64" s="90">
        <v>0</v>
      </c>
      <c r="N64" s="87">
        <v>56855.02</v>
      </c>
      <c r="O64" s="90">
        <v>98.82</v>
      </c>
      <c r="P64" s="91">
        <v>0.2146</v>
      </c>
      <c r="Q64" s="90">
        <v>0.3985</v>
      </c>
      <c r="R64" s="90">
        <v>72924.81999999999</v>
      </c>
      <c r="S64" s="90">
        <v>75789.057915</v>
      </c>
      <c r="T64" s="90">
        <v>103.32636208919422</v>
      </c>
      <c r="U64" s="90">
        <v>88.67311317734229</v>
      </c>
    </row>
    <row r="65" spans="1:21" ht="16.5" customHeight="1">
      <c r="A65" s="77"/>
      <c r="B65" s="90" t="s">
        <v>113</v>
      </c>
      <c r="C65" s="86">
        <v>1595931.55</v>
      </c>
      <c r="D65" s="87">
        <v>11.595397107350875</v>
      </c>
      <c r="E65" s="88">
        <v>1850546.0078399996</v>
      </c>
      <c r="F65" s="87">
        <v>8469.95</v>
      </c>
      <c r="G65" s="89">
        <v>99.9</v>
      </c>
      <c r="H65" s="87">
        <v>0.01</v>
      </c>
      <c r="I65" s="87">
        <v>0.03</v>
      </c>
      <c r="J65" s="89">
        <v>53099.55</v>
      </c>
      <c r="K65" s="90">
        <v>99.25</v>
      </c>
      <c r="L65" s="90">
        <v>0.0045</v>
      </c>
      <c r="M65" s="90">
        <v>0.016</v>
      </c>
      <c r="N65" s="87">
        <v>95579.452</v>
      </c>
      <c r="O65" s="90">
        <v>99.37</v>
      </c>
      <c r="P65" s="91">
        <v>0.161</v>
      </c>
      <c r="Q65" s="90">
        <v>0.677</v>
      </c>
      <c r="R65" s="90">
        <v>157148.952</v>
      </c>
      <c r="S65" s="90">
        <v>164570.61501277663</v>
      </c>
      <c r="T65" s="90">
        <v>103.11884304359835</v>
      </c>
      <c r="U65" s="90">
        <v>88.93084220308972</v>
      </c>
    </row>
    <row r="66" spans="1:21" ht="16.5" customHeight="1">
      <c r="A66" s="77"/>
      <c r="B66" s="90" t="s">
        <v>105</v>
      </c>
      <c r="C66" s="86">
        <v>1967337.82</v>
      </c>
      <c r="D66" s="87">
        <v>11.536174349075443</v>
      </c>
      <c r="E66" s="88">
        <v>2269555.209505</v>
      </c>
      <c r="F66" s="87">
        <v>19469.7</v>
      </c>
      <c r="G66" s="89">
        <v>99.67</v>
      </c>
      <c r="H66" s="87">
        <v>0.03</v>
      </c>
      <c r="I66" s="87">
        <v>0.01</v>
      </c>
      <c r="J66" s="89">
        <v>14813.95</v>
      </c>
      <c r="K66" s="90">
        <v>99.94</v>
      </c>
      <c r="L66" s="90">
        <v>0.03</v>
      </c>
      <c r="M66" s="90">
        <v>0.01</v>
      </c>
      <c r="N66" s="87">
        <v>148676.04</v>
      </c>
      <c r="O66" s="90">
        <v>98.53</v>
      </c>
      <c r="P66" s="91">
        <v>0.26</v>
      </c>
      <c r="Q66" s="90">
        <v>0.26</v>
      </c>
      <c r="R66" s="90">
        <v>182959.69</v>
      </c>
      <c r="S66" s="90">
        <v>189709.37634893617</v>
      </c>
      <c r="T66" s="90">
        <v>96.42948680208679</v>
      </c>
      <c r="U66" s="90">
        <v>83.58879112278242</v>
      </c>
    </row>
    <row r="67" spans="1:21" ht="16.5" customHeight="1">
      <c r="A67" s="77"/>
      <c r="B67" s="90" t="s">
        <v>120</v>
      </c>
      <c r="C67" s="86">
        <v>317557.17</v>
      </c>
      <c r="D67" s="87">
        <v>12.115320984564764</v>
      </c>
      <c r="E67" s="88">
        <v>384730.70455</v>
      </c>
      <c r="F67" s="87">
        <v>0</v>
      </c>
      <c r="G67" s="89">
        <v>0</v>
      </c>
      <c r="H67" s="87">
        <v>0</v>
      </c>
      <c r="I67" s="87">
        <v>0</v>
      </c>
      <c r="J67" s="89">
        <v>0</v>
      </c>
      <c r="K67" s="90">
        <v>0</v>
      </c>
      <c r="L67" s="90">
        <v>0</v>
      </c>
      <c r="M67" s="90">
        <v>0</v>
      </c>
      <c r="N67" s="87">
        <v>29199.665</v>
      </c>
      <c r="O67" s="90">
        <v>98.78</v>
      </c>
      <c r="P67" s="91">
        <v>0.18</v>
      </c>
      <c r="Q67" s="90">
        <v>0.52</v>
      </c>
      <c r="R67" s="90">
        <v>29199.665</v>
      </c>
      <c r="S67" s="90">
        <v>30243.397706382977</v>
      </c>
      <c r="T67" s="90">
        <v>95.23764714990683</v>
      </c>
      <c r="U67" s="90">
        <v>78.60926447697265</v>
      </c>
    </row>
    <row r="68" spans="1:21" ht="16.5" customHeight="1">
      <c r="A68" s="77"/>
      <c r="B68" s="90" t="s">
        <v>114</v>
      </c>
      <c r="C68" s="86">
        <v>597417.25</v>
      </c>
      <c r="D68" s="87">
        <v>12.081610884185215</v>
      </c>
      <c r="E68" s="88">
        <v>721776.275</v>
      </c>
      <c r="F68" s="87">
        <v>0</v>
      </c>
      <c r="G68" s="89">
        <v>0</v>
      </c>
      <c r="H68" s="87">
        <v>0</v>
      </c>
      <c r="I68" s="87">
        <v>0</v>
      </c>
      <c r="J68" s="89">
        <v>0</v>
      </c>
      <c r="K68" s="90">
        <v>0</v>
      </c>
      <c r="L68" s="90">
        <v>0</v>
      </c>
      <c r="M68" s="90">
        <v>0</v>
      </c>
      <c r="N68" s="87">
        <v>59871.06</v>
      </c>
      <c r="O68" s="90">
        <v>99.45</v>
      </c>
      <c r="P68" s="91">
        <v>0.45</v>
      </c>
      <c r="Q68" s="90">
        <v>0.16</v>
      </c>
      <c r="R68" s="90">
        <v>59871.06</v>
      </c>
      <c r="S68" s="90">
        <v>61807.315557446804</v>
      </c>
      <c r="T68" s="90">
        <v>103.45753417305377</v>
      </c>
      <c r="U68" s="90">
        <v>85.6322349435035</v>
      </c>
    </row>
    <row r="69" spans="1:21" ht="16.5" customHeight="1">
      <c r="A69" s="77"/>
      <c r="B69" s="90" t="s">
        <v>115</v>
      </c>
      <c r="C69" s="86">
        <v>46567.98</v>
      </c>
      <c r="D69" s="87">
        <v>12.530735316412695</v>
      </c>
      <c r="E69" s="88">
        <v>58353.10316000001</v>
      </c>
      <c r="F69" s="87">
        <v>0</v>
      </c>
      <c r="G69" s="89">
        <v>0</v>
      </c>
      <c r="H69" s="87">
        <v>0</v>
      </c>
      <c r="I69" s="87">
        <v>0</v>
      </c>
      <c r="J69" s="89">
        <v>0</v>
      </c>
      <c r="K69" s="90">
        <v>0</v>
      </c>
      <c r="L69" s="90">
        <v>0</v>
      </c>
      <c r="M69" s="90">
        <v>0</v>
      </c>
      <c r="N69" s="87">
        <v>1035.98</v>
      </c>
      <c r="O69" s="90">
        <v>98.35</v>
      </c>
      <c r="P69" s="91">
        <v>0.226</v>
      </c>
      <c r="Q69" s="90">
        <v>0.42</v>
      </c>
      <c r="R69" s="90">
        <v>1035.98</v>
      </c>
      <c r="S69" s="90">
        <v>1066.8389787234044</v>
      </c>
      <c r="T69" s="90">
        <v>22.90928184394952</v>
      </c>
      <c r="U69" s="90">
        <v>18.282472070049277</v>
      </c>
    </row>
    <row r="70" spans="1:21" ht="16.5" customHeight="1">
      <c r="A70" s="82"/>
      <c r="B70" s="90" t="s">
        <v>47</v>
      </c>
      <c r="C70" s="86">
        <v>49714890.68000001</v>
      </c>
      <c r="D70" s="87">
        <v>10.87</v>
      </c>
      <c r="E70" s="88">
        <v>54040086.16916001</v>
      </c>
      <c r="F70" s="87">
        <v>567072.8299999998</v>
      </c>
      <c r="G70" s="87">
        <v>99.78</v>
      </c>
      <c r="H70" s="87">
        <v>0.03</v>
      </c>
      <c r="I70" s="87">
        <v>0.04</v>
      </c>
      <c r="J70" s="87">
        <v>727758.1</v>
      </c>
      <c r="K70" s="90">
        <v>99.88</v>
      </c>
      <c r="L70" s="90">
        <v>0.01</v>
      </c>
      <c r="M70" s="90">
        <v>0.02</v>
      </c>
      <c r="N70" s="87">
        <v>3299968.428</v>
      </c>
      <c r="O70" s="90">
        <v>98.66</v>
      </c>
      <c r="P70" s="91">
        <v>0.26</v>
      </c>
      <c r="Q70" s="90">
        <v>0.4</v>
      </c>
      <c r="R70" s="90">
        <v>4594799.357999999</v>
      </c>
      <c r="S70" s="90">
        <v>4775288.482423233</v>
      </c>
      <c r="T70" s="90">
        <v>96.05348452157618</v>
      </c>
      <c r="U70" s="90">
        <v>88.36567113300477</v>
      </c>
    </row>
    <row r="71" spans="1:2" ht="16.5" customHeight="1">
      <c r="A71" s="6" t="s">
        <v>128</v>
      </c>
      <c r="B71" s="6" t="s">
        <v>129</v>
      </c>
    </row>
    <row r="72" ht="16.5" customHeight="1">
      <c r="B72" s="6" t="s">
        <v>136</v>
      </c>
    </row>
    <row r="73" ht="16.5" customHeight="1">
      <c r="B73" s="6" t="s">
        <v>135</v>
      </c>
    </row>
    <row r="74" ht="16.5" customHeight="1">
      <c r="B74" s="6" t="s">
        <v>143</v>
      </c>
    </row>
    <row r="75" ht="16.5" customHeight="1">
      <c r="B75" s="6" t="s">
        <v>144</v>
      </c>
    </row>
    <row r="76" ht="16.5" customHeight="1">
      <c r="B76" s="6" t="s">
        <v>138</v>
      </c>
    </row>
    <row r="77" ht="16.5" customHeight="1">
      <c r="B77" s="6" t="s">
        <v>145</v>
      </c>
    </row>
    <row r="78" ht="16.5" customHeight="1">
      <c r="B78" s="6" t="s">
        <v>146</v>
      </c>
    </row>
    <row r="79" ht="16.5" customHeight="1">
      <c r="B79" s="6" t="s">
        <v>141</v>
      </c>
    </row>
    <row r="80" ht="16.5" customHeight="1">
      <c r="B80" s="6" t="s">
        <v>139</v>
      </c>
    </row>
    <row r="81" ht="16.5" customHeight="1">
      <c r="B81" s="6" t="s">
        <v>140</v>
      </c>
    </row>
    <row r="82" ht="16.5" customHeight="1">
      <c r="B82" s="6" t="s">
        <v>142</v>
      </c>
    </row>
    <row r="83" ht="16.5" customHeight="1">
      <c r="B83" s="6" t="s">
        <v>137</v>
      </c>
    </row>
    <row r="84" ht="16.5" customHeight="1">
      <c r="B84" s="6" t="s">
        <v>147</v>
      </c>
    </row>
    <row r="131" ht="16.5" customHeight="1">
      <c r="H131" s="38"/>
    </row>
    <row r="132" ht="16.5" customHeight="1">
      <c r="A132" s="6" t="s">
        <v>107</v>
      </c>
    </row>
    <row r="133" ht="16.5" customHeight="1">
      <c r="A133" s="6" t="s">
        <v>130</v>
      </c>
    </row>
    <row r="134" spans="3:21" ht="16.5" customHeight="1">
      <c r="C134" s="9" t="s">
        <v>5</v>
      </c>
      <c r="E134" s="15" t="s">
        <v>5</v>
      </c>
      <c r="F134" s="60" t="s">
        <v>49</v>
      </c>
      <c r="J134" s="10" t="s">
        <v>50</v>
      </c>
      <c r="N134" s="61" t="s">
        <v>0</v>
      </c>
      <c r="R134" s="9" t="s">
        <v>11</v>
      </c>
      <c r="S134" s="9" t="s">
        <v>12</v>
      </c>
      <c r="T134" s="9" t="s">
        <v>12</v>
      </c>
      <c r="U134" s="9" t="s">
        <v>12</v>
      </c>
    </row>
    <row r="135" spans="1:21" ht="16.5" customHeight="1">
      <c r="A135" s="6" t="s">
        <v>109</v>
      </c>
      <c r="B135" s="6" t="s">
        <v>17</v>
      </c>
      <c r="C135" s="9" t="s">
        <v>18</v>
      </c>
      <c r="D135" s="9" t="s">
        <v>51</v>
      </c>
      <c r="E135" s="15" t="s">
        <v>52</v>
      </c>
      <c r="F135" s="60" t="s">
        <v>53</v>
      </c>
      <c r="G135" s="16" t="s">
        <v>54</v>
      </c>
      <c r="H135" s="16" t="s">
        <v>55</v>
      </c>
      <c r="I135" s="16" t="s">
        <v>56</v>
      </c>
      <c r="J135" s="10" t="s">
        <v>53</v>
      </c>
      <c r="K135" s="16" t="s">
        <v>54</v>
      </c>
      <c r="L135" s="16" t="s">
        <v>55</v>
      </c>
      <c r="M135" s="16" t="s">
        <v>56</v>
      </c>
      <c r="N135" s="61" t="s">
        <v>53</v>
      </c>
      <c r="O135" s="9" t="s">
        <v>54</v>
      </c>
      <c r="P135" s="9" t="s">
        <v>55</v>
      </c>
      <c r="Q135" s="9" t="s">
        <v>56</v>
      </c>
      <c r="R135" s="9" t="s">
        <v>48</v>
      </c>
      <c r="S135" s="9" t="s">
        <v>57</v>
      </c>
      <c r="T135" s="9" t="s">
        <v>58</v>
      </c>
      <c r="U135" s="9" t="s">
        <v>58</v>
      </c>
    </row>
    <row r="136" spans="3:21" ht="16.5" customHeight="1">
      <c r="C136" s="9" t="s">
        <v>1</v>
      </c>
      <c r="E136" s="15" t="s">
        <v>59</v>
      </c>
      <c r="R136" s="9" t="s">
        <v>1</v>
      </c>
      <c r="S136" s="9" t="s">
        <v>1</v>
      </c>
      <c r="T136" s="9" t="s">
        <v>36</v>
      </c>
      <c r="U136" s="9" t="s">
        <v>60</v>
      </c>
    </row>
    <row r="137" spans="1:21" ht="16.5" customHeight="1">
      <c r="A137" s="6" t="s">
        <v>116</v>
      </c>
      <c r="B137" s="6" t="s">
        <v>65</v>
      </c>
      <c r="C137" s="9">
        <v>325546.42</v>
      </c>
      <c r="D137" s="9">
        <v>10.0104221966256</v>
      </c>
      <c r="E137" s="15">
        <v>325885.71088</v>
      </c>
      <c r="F137" s="60">
        <v>0</v>
      </c>
      <c r="G137" s="16">
        <v>0</v>
      </c>
      <c r="H137" s="16">
        <v>0</v>
      </c>
      <c r="I137" s="16">
        <v>0</v>
      </c>
      <c r="J137" s="10">
        <v>0</v>
      </c>
      <c r="K137" s="16">
        <v>0</v>
      </c>
      <c r="L137" s="16">
        <v>0</v>
      </c>
      <c r="M137" s="16">
        <v>0</v>
      </c>
      <c r="N137" s="61">
        <v>23654.177</v>
      </c>
      <c r="O137" s="9">
        <v>98.7828776710346</v>
      </c>
      <c r="P137" s="9">
        <v>0.24929493847957596</v>
      </c>
      <c r="Q137" s="9">
        <v>0.6272244770976391</v>
      </c>
      <c r="R137" s="9">
        <v>23654.177</v>
      </c>
      <c r="S137" s="9">
        <v>24386.24320425532</v>
      </c>
      <c r="T137" s="9">
        <v>74.9086511356977</v>
      </c>
      <c r="U137" s="9">
        <v>74.83066114928555</v>
      </c>
    </row>
    <row r="138" spans="2:21" ht="16.5" customHeight="1">
      <c r="B138" s="6" t="s">
        <v>2</v>
      </c>
      <c r="C138" s="9">
        <v>868762.62</v>
      </c>
      <c r="D138" s="9">
        <v>10.43801613114984</v>
      </c>
      <c r="E138" s="15">
        <v>906815.8241699999</v>
      </c>
      <c r="F138" s="60">
        <v>6174.75</v>
      </c>
      <c r="G138" s="16">
        <v>99.44640179764362</v>
      </c>
      <c r="H138" s="16">
        <v>0.07554354427304749</v>
      </c>
      <c r="I138" s="16">
        <v>0.11486967083687599</v>
      </c>
      <c r="J138" s="10">
        <v>4367.25</v>
      </c>
      <c r="K138" s="16">
        <v>99.87599862613773</v>
      </c>
      <c r="L138" s="16">
        <v>0.009657221363558304</v>
      </c>
      <c r="M138" s="16">
        <v>0.012685557272883395</v>
      </c>
      <c r="N138" s="61">
        <v>62423.93</v>
      </c>
      <c r="O138" s="9">
        <v>98.95086331315571</v>
      </c>
      <c r="P138" s="9">
        <v>0.12033849374750996</v>
      </c>
      <c r="Q138" s="9">
        <v>0.2466990248771585</v>
      </c>
      <c r="R138" s="9">
        <v>72965.93</v>
      </c>
      <c r="S138" s="9">
        <v>76285.89442223404</v>
      </c>
      <c r="T138" s="9">
        <v>87.80982591335943</v>
      </c>
      <c r="U138" s="9">
        <v>84.12501457179334</v>
      </c>
    </row>
    <row r="139" spans="2:21" ht="16.5" customHeight="1">
      <c r="B139" s="6" t="s">
        <v>66</v>
      </c>
      <c r="C139" s="9">
        <v>1170427.51</v>
      </c>
      <c r="D139" s="9">
        <v>10.873739584948751</v>
      </c>
      <c r="E139" s="15">
        <v>1272692.3946800001</v>
      </c>
      <c r="F139" s="60">
        <v>7875.4</v>
      </c>
      <c r="G139" s="16">
        <v>99.742</v>
      </c>
      <c r="H139" s="16">
        <v>0.0039</v>
      </c>
      <c r="I139" s="16">
        <v>0.02</v>
      </c>
      <c r="J139" s="10">
        <v>30140.35</v>
      </c>
      <c r="K139" s="16">
        <v>99.892</v>
      </c>
      <c r="L139" s="16">
        <v>0.0031</v>
      </c>
      <c r="M139" s="16">
        <v>0.02</v>
      </c>
      <c r="N139" s="61">
        <v>72308.2</v>
      </c>
      <c r="O139" s="9">
        <v>98.232</v>
      </c>
      <c r="P139" s="9">
        <v>0.1429</v>
      </c>
      <c r="Q139" s="9">
        <v>0.468</v>
      </c>
      <c r="R139" s="9">
        <v>108623.29999999999</v>
      </c>
      <c r="S139" s="9">
        <v>113221.5162505319</v>
      </c>
      <c r="T139" s="9">
        <v>96.73518033639854</v>
      </c>
      <c r="U139" s="9">
        <v>88.96220070443636</v>
      </c>
    </row>
    <row r="140" spans="2:21" ht="16.5" customHeight="1">
      <c r="B140" s="6" t="s">
        <v>3</v>
      </c>
      <c r="C140" s="9">
        <v>619516.04</v>
      </c>
      <c r="D140" s="9">
        <v>10.268024837904115</v>
      </c>
      <c r="E140" s="15">
        <v>636120.60862</v>
      </c>
      <c r="F140" s="60">
        <v>14920.5</v>
      </c>
      <c r="G140" s="16">
        <v>99.94</v>
      </c>
      <c r="H140" s="16">
        <v>0</v>
      </c>
      <c r="I140" s="16">
        <v>0</v>
      </c>
      <c r="J140" s="10">
        <v>0</v>
      </c>
      <c r="K140" s="16">
        <v>0</v>
      </c>
      <c r="L140" s="16">
        <v>0</v>
      </c>
      <c r="M140" s="16">
        <v>0</v>
      </c>
      <c r="N140" s="61">
        <v>36444</v>
      </c>
      <c r="O140" s="9">
        <v>97.72</v>
      </c>
      <c r="P140" s="9">
        <v>0</v>
      </c>
      <c r="Q140" s="9">
        <v>0</v>
      </c>
      <c r="R140" s="9">
        <v>51364.5</v>
      </c>
      <c r="S140" s="9">
        <v>53749.6005319149</v>
      </c>
      <c r="T140" s="9">
        <v>86.7606277505178</v>
      </c>
      <c r="U140" s="9">
        <v>84.49592703578537</v>
      </c>
    </row>
    <row r="141" spans="2:21" ht="16.5" customHeight="1">
      <c r="B141" s="6" t="s">
        <v>67</v>
      </c>
      <c r="C141" s="9">
        <v>1003644.12</v>
      </c>
      <c r="D141" s="9">
        <v>9.83770362167817</v>
      </c>
      <c r="E141" s="15">
        <v>987355.3394199999</v>
      </c>
      <c r="F141" s="60">
        <v>5249.3</v>
      </c>
      <c r="G141" s="16">
        <v>99.888</v>
      </c>
      <c r="H141" s="16">
        <v>0.002</v>
      </c>
      <c r="I141" s="16">
        <v>0.002</v>
      </c>
      <c r="J141" s="10">
        <v>28630.3</v>
      </c>
      <c r="K141" s="16">
        <v>99.884</v>
      </c>
      <c r="L141" s="16">
        <v>0.002</v>
      </c>
      <c r="M141" s="16">
        <v>0.002</v>
      </c>
      <c r="N141" s="61">
        <v>50604.42</v>
      </c>
      <c r="O141" s="9">
        <v>97.1</v>
      </c>
      <c r="P141" s="9">
        <v>0.201</v>
      </c>
      <c r="Q141" s="9">
        <v>0.708</v>
      </c>
      <c r="R141" s="9">
        <v>84484.01999999999</v>
      </c>
      <c r="S141" s="9">
        <v>87347.3214780851</v>
      </c>
      <c r="T141" s="9">
        <v>87.03017308374714</v>
      </c>
      <c r="U141" s="9">
        <v>88.4659433040544</v>
      </c>
    </row>
    <row r="142" spans="2:21" ht="16.5" customHeight="1">
      <c r="B142" s="6" t="s">
        <v>68</v>
      </c>
      <c r="C142" s="9">
        <v>2063409.98</v>
      </c>
      <c r="D142" s="9">
        <v>9.850922014829065</v>
      </c>
      <c r="E142" s="15">
        <v>2032649.07976</v>
      </c>
      <c r="F142" s="60">
        <v>15089.5</v>
      </c>
      <c r="G142" s="16">
        <v>99.9</v>
      </c>
      <c r="H142" s="16">
        <v>0.0128</v>
      </c>
      <c r="I142" s="16">
        <v>0.0246</v>
      </c>
      <c r="J142" s="10">
        <v>16485.05</v>
      </c>
      <c r="K142" s="16">
        <v>99.95</v>
      </c>
      <c r="L142" s="16">
        <v>0.0053</v>
      </c>
      <c r="M142" s="16">
        <v>0.0208</v>
      </c>
      <c r="N142" s="61">
        <v>141793.88</v>
      </c>
      <c r="O142" s="9">
        <v>98.41</v>
      </c>
      <c r="P142" s="9">
        <v>0.3</v>
      </c>
      <c r="Q142" s="9">
        <v>0.47</v>
      </c>
      <c r="R142" s="9">
        <v>173368.43</v>
      </c>
      <c r="S142" s="9">
        <v>179017.0948099468</v>
      </c>
      <c r="T142" s="9">
        <v>86.75788938945948</v>
      </c>
      <c r="U142" s="9">
        <v>88.07083160221822</v>
      </c>
    </row>
    <row r="143" spans="2:21" ht="16.5" customHeight="1">
      <c r="B143" s="6" t="s">
        <v>70</v>
      </c>
      <c r="C143" s="9">
        <v>3306084.9</v>
      </c>
      <c r="D143" s="9">
        <v>10.190186624366483</v>
      </c>
      <c r="E143" s="15">
        <v>3368962.2126999996</v>
      </c>
      <c r="F143" s="60">
        <v>43579.75</v>
      </c>
      <c r="G143" s="16">
        <v>99.87</v>
      </c>
      <c r="H143" s="16">
        <v>0.02</v>
      </c>
      <c r="I143" s="16">
        <v>0.0059</v>
      </c>
      <c r="J143" s="10">
        <v>49668</v>
      </c>
      <c r="K143" s="16">
        <v>99.93</v>
      </c>
      <c r="L143" s="16">
        <v>0.009</v>
      </c>
      <c r="M143" s="16">
        <v>0.0022</v>
      </c>
      <c r="N143" s="61">
        <v>181033.09</v>
      </c>
      <c r="O143" s="9">
        <v>97.41261690638987</v>
      </c>
      <c r="P143" s="9">
        <v>0.3797119348788666</v>
      </c>
      <c r="Q143" s="9">
        <v>0.8837661609764269</v>
      </c>
      <c r="R143" s="9">
        <v>274280.83999999997</v>
      </c>
      <c r="S143" s="9">
        <v>281275.3983783085</v>
      </c>
      <c r="T143" s="9">
        <v>85.07809293654513</v>
      </c>
      <c r="U143" s="9">
        <v>83.49022061392756</v>
      </c>
    </row>
    <row r="144" spans="2:21" ht="16.5" customHeight="1">
      <c r="B144" s="6" t="s">
        <v>71</v>
      </c>
      <c r="C144" s="9">
        <v>2153045.4</v>
      </c>
      <c r="D144" s="9">
        <v>11.175398927110407</v>
      </c>
      <c r="E144" s="15">
        <v>2406114.1253179996</v>
      </c>
      <c r="F144" s="60">
        <v>11938.3</v>
      </c>
      <c r="G144" s="16">
        <v>99.91</v>
      </c>
      <c r="H144" s="16">
        <v>0.018</v>
      </c>
      <c r="I144" s="16">
        <v>0.005</v>
      </c>
      <c r="J144" s="10">
        <v>41116.25</v>
      </c>
      <c r="K144" s="16">
        <v>99.96</v>
      </c>
      <c r="L144" s="16">
        <v>0.008</v>
      </c>
      <c r="M144" s="16">
        <v>0.003</v>
      </c>
      <c r="N144" s="61">
        <v>158897.885</v>
      </c>
      <c r="O144" s="9">
        <v>99.25103020723026</v>
      </c>
      <c r="P144" s="9">
        <v>0.17774321700380089</v>
      </c>
      <c r="Q144" s="9">
        <v>0.32350949834857773</v>
      </c>
      <c r="R144" s="9">
        <v>211952.435</v>
      </c>
      <c r="S144" s="9">
        <v>222106.3028554255</v>
      </c>
      <c r="T144" s="9">
        <v>103.15913582473715</v>
      </c>
      <c r="U144" s="9">
        <v>92.3091305264131</v>
      </c>
    </row>
    <row r="145" spans="2:21" ht="16.5" customHeight="1">
      <c r="B145" s="6" t="s">
        <v>69</v>
      </c>
      <c r="C145" s="9">
        <v>1178787.24</v>
      </c>
      <c r="D145" s="9">
        <v>9.835911112424325</v>
      </c>
      <c r="E145" s="15">
        <v>1159444.65131</v>
      </c>
      <c r="F145" s="60">
        <v>8108.9</v>
      </c>
      <c r="G145" s="16">
        <v>99.92</v>
      </c>
      <c r="H145" s="16">
        <v>0.017</v>
      </c>
      <c r="I145" s="16">
        <v>0.027</v>
      </c>
      <c r="J145" s="10">
        <v>22451.1</v>
      </c>
      <c r="K145" s="16">
        <v>99.25103020723026</v>
      </c>
      <c r="L145" s="16">
        <v>0.17774321700380089</v>
      </c>
      <c r="M145" s="16">
        <v>0.32350949834857773</v>
      </c>
      <c r="N145" s="61">
        <v>68622.02</v>
      </c>
      <c r="O145" s="9">
        <v>99.1</v>
      </c>
      <c r="P145" s="9">
        <v>0.185</v>
      </c>
      <c r="Q145" s="9">
        <v>0.324</v>
      </c>
      <c r="R145" s="9">
        <v>99182.02</v>
      </c>
      <c r="S145" s="9">
        <v>103458.99336926386</v>
      </c>
      <c r="T145" s="9">
        <v>87.76731700053342</v>
      </c>
      <c r="U145" s="9">
        <v>89.23150687044058</v>
      </c>
    </row>
    <row r="146" spans="1:21" ht="16.5" customHeight="1">
      <c r="A146" s="6" t="s">
        <v>117</v>
      </c>
      <c r="B146" s="6" t="s">
        <v>72</v>
      </c>
      <c r="C146" s="9">
        <v>868219.73</v>
      </c>
      <c r="D146" s="9">
        <v>9.9993019302844</v>
      </c>
      <c r="E146" s="15">
        <v>868159.1222100001</v>
      </c>
      <c r="F146" s="60">
        <v>4216.15</v>
      </c>
      <c r="G146" s="16">
        <v>99.872</v>
      </c>
      <c r="H146" s="16">
        <v>0.011</v>
      </c>
      <c r="I146" s="16">
        <v>0.021</v>
      </c>
      <c r="J146" s="10">
        <v>15620.3</v>
      </c>
      <c r="K146" s="16">
        <v>99.97</v>
      </c>
      <c r="L146" s="16">
        <v>0.007</v>
      </c>
      <c r="M146" s="16">
        <v>0.012</v>
      </c>
      <c r="N146" s="61">
        <v>54464.818</v>
      </c>
      <c r="O146" s="9">
        <v>98.756</v>
      </c>
      <c r="P146" s="9">
        <v>0.236</v>
      </c>
      <c r="Q146" s="9">
        <v>0.344</v>
      </c>
      <c r="R146" s="9">
        <v>74301.268</v>
      </c>
      <c r="S146" s="9">
        <v>77418.14176676596</v>
      </c>
      <c r="T146" s="9">
        <v>89.16883490630414</v>
      </c>
      <c r="U146" s="9">
        <v>89.17505994717773</v>
      </c>
    </row>
    <row r="147" spans="2:21" ht="16.5" customHeight="1">
      <c r="B147" s="6" t="s">
        <v>87</v>
      </c>
      <c r="C147" s="9">
        <v>219573.89</v>
      </c>
      <c r="D147" s="9">
        <v>9.93548539491649</v>
      </c>
      <c r="E147" s="15">
        <v>218157.31772000002</v>
      </c>
      <c r="F147" s="60">
        <v>0</v>
      </c>
      <c r="G147" s="16">
        <v>0</v>
      </c>
      <c r="H147" s="16">
        <v>0</v>
      </c>
      <c r="I147" s="16">
        <v>0</v>
      </c>
      <c r="J147" s="10">
        <v>0</v>
      </c>
      <c r="K147" s="16">
        <v>0</v>
      </c>
      <c r="L147" s="16">
        <v>0</v>
      </c>
      <c r="M147" s="16">
        <v>0</v>
      </c>
      <c r="N147" s="61">
        <v>17882.73</v>
      </c>
      <c r="O147" s="9">
        <v>97.81</v>
      </c>
      <c r="P147" s="9">
        <v>0.41</v>
      </c>
      <c r="Q147" s="9">
        <v>0.765</v>
      </c>
      <c r="R147" s="9">
        <v>17882.73</v>
      </c>
      <c r="S147" s="9">
        <v>18072.020599468087</v>
      </c>
      <c r="T147" s="9">
        <v>82.30496166674502</v>
      </c>
      <c r="U147" s="9">
        <v>82.83939676350035</v>
      </c>
    </row>
    <row r="148" spans="2:21" ht="16.5" customHeight="1">
      <c r="B148" s="6" t="s">
        <v>75</v>
      </c>
      <c r="C148" s="9">
        <v>761397.5</v>
      </c>
      <c r="D148" s="9">
        <v>9.698217218469985</v>
      </c>
      <c r="E148" s="15">
        <v>738419.83446</v>
      </c>
      <c r="F148" s="60">
        <v>10038.8</v>
      </c>
      <c r="G148" s="16">
        <v>99.9</v>
      </c>
      <c r="H148" s="16">
        <v>0.01</v>
      </c>
      <c r="I148" s="16">
        <v>0.02</v>
      </c>
      <c r="J148" s="10">
        <v>9444</v>
      </c>
      <c r="K148" s="16">
        <v>99.98</v>
      </c>
      <c r="L148" s="16">
        <v>0.01</v>
      </c>
      <c r="M148" s="16">
        <v>0.01</v>
      </c>
      <c r="N148" s="61">
        <v>42230</v>
      </c>
      <c r="O148" s="9">
        <v>97.7</v>
      </c>
      <c r="P148" s="9">
        <v>0.37</v>
      </c>
      <c r="Q148" s="9">
        <v>0.57</v>
      </c>
      <c r="R148" s="9">
        <v>61712.8</v>
      </c>
      <c r="S148" s="9">
        <v>63505.23706382979</v>
      </c>
      <c r="T148" s="9">
        <v>83.40615389967762</v>
      </c>
      <c r="U148" s="9">
        <v>86.0015320556369</v>
      </c>
    </row>
    <row r="149" spans="2:21" ht="16.5" customHeight="1">
      <c r="B149" s="6" t="s">
        <v>76</v>
      </c>
      <c r="C149" s="9">
        <v>428304.22</v>
      </c>
      <c r="D149" s="9">
        <v>9.94300037762878</v>
      </c>
      <c r="E149" s="15">
        <v>425862.9021199999</v>
      </c>
      <c r="F149" s="60">
        <v>0</v>
      </c>
      <c r="G149" s="16">
        <v>0</v>
      </c>
      <c r="H149" s="16">
        <v>0</v>
      </c>
      <c r="I149" s="16">
        <v>0</v>
      </c>
      <c r="J149" s="10">
        <v>22136.6</v>
      </c>
      <c r="K149" s="16">
        <v>99.97</v>
      </c>
      <c r="L149" s="16">
        <v>0.004</v>
      </c>
      <c r="M149" s="16">
        <v>0.004</v>
      </c>
      <c r="N149" s="61">
        <v>15408.51</v>
      </c>
      <c r="O149" s="9">
        <v>98.89</v>
      </c>
      <c r="P149" s="9">
        <v>0.23</v>
      </c>
      <c r="Q149" s="9">
        <v>0.348</v>
      </c>
      <c r="R149" s="9">
        <v>37545.11</v>
      </c>
      <c r="S149" s="9">
        <v>39501.385420425526</v>
      </c>
      <c r="T149" s="9">
        <v>92.2274018696933</v>
      </c>
      <c r="U149" s="9">
        <v>92.75610818360225</v>
      </c>
    </row>
    <row r="150" spans="2:21" ht="16.5" customHeight="1">
      <c r="B150" s="6" t="s">
        <v>77</v>
      </c>
      <c r="C150" s="9">
        <v>549532.79</v>
      </c>
      <c r="D150" s="9">
        <v>9.803610929204062</v>
      </c>
      <c r="E150" s="15">
        <v>538740.5666000001</v>
      </c>
      <c r="F150" s="60">
        <v>13315.4</v>
      </c>
      <c r="G150" s="16">
        <v>99.8214391982216</v>
      </c>
      <c r="H150" s="16">
        <v>0.0447885808912988</v>
      </c>
      <c r="I150" s="16">
        <v>0.28198635715036724</v>
      </c>
      <c r="J150" s="10">
        <v>6813.4</v>
      </c>
      <c r="K150" s="16">
        <v>99.99</v>
      </c>
      <c r="L150" s="16">
        <v>0.0148</v>
      </c>
      <c r="M150" s="16">
        <v>0.002</v>
      </c>
      <c r="N150" s="61">
        <v>26293.67</v>
      </c>
      <c r="O150" s="9">
        <v>99.18</v>
      </c>
      <c r="P150" s="9">
        <v>0.3461</v>
      </c>
      <c r="Q150" s="9">
        <v>0.4241</v>
      </c>
      <c r="R150" s="9">
        <v>46422.47</v>
      </c>
      <c r="S150" s="9">
        <v>48450.35784923403</v>
      </c>
      <c r="T150" s="9">
        <v>88.16645472462895</v>
      </c>
      <c r="U150" s="9">
        <v>89.93263335450116</v>
      </c>
    </row>
    <row r="151" spans="2:21" ht="16.5" customHeight="1">
      <c r="B151" s="6" t="s">
        <v>78</v>
      </c>
      <c r="C151" s="9">
        <v>467276</v>
      </c>
      <c r="D151" s="9">
        <v>10.0821204530085</v>
      </c>
      <c r="E151" s="15">
        <v>471113.29167999997</v>
      </c>
      <c r="F151" s="60">
        <v>5025.6</v>
      </c>
      <c r="G151" s="16">
        <v>99.95</v>
      </c>
      <c r="H151" s="16">
        <v>0.0079</v>
      </c>
      <c r="I151" s="16">
        <v>0.0141</v>
      </c>
      <c r="J151" s="10">
        <v>16130</v>
      </c>
      <c r="K151" s="16">
        <v>99.97</v>
      </c>
      <c r="L151" s="16">
        <v>0.0052</v>
      </c>
      <c r="M151" s="16">
        <v>0.0111</v>
      </c>
      <c r="N151" s="61">
        <v>17380.1</v>
      </c>
      <c r="O151" s="9">
        <v>99.42</v>
      </c>
      <c r="P151" s="9">
        <v>0.0141</v>
      </c>
      <c r="Q151" s="9">
        <v>0.0208</v>
      </c>
      <c r="R151" s="9">
        <v>38535.7</v>
      </c>
      <c r="S151" s="9">
        <v>40854.25280542553</v>
      </c>
      <c r="T151" s="9">
        <v>87.43066796802218</v>
      </c>
      <c r="U151" s="9">
        <v>86.71853145925559</v>
      </c>
    </row>
    <row r="152" spans="2:21" ht="16.5" customHeight="1">
      <c r="B152" s="6" t="s">
        <v>79</v>
      </c>
      <c r="C152" s="9">
        <v>733150.01</v>
      </c>
      <c r="D152" s="9">
        <v>10.204517110215956</v>
      </c>
      <c r="E152" s="15">
        <v>748144.1821399999</v>
      </c>
      <c r="F152" s="60">
        <v>8285.7</v>
      </c>
      <c r="G152" s="16">
        <v>99.96</v>
      </c>
      <c r="H152" s="16">
        <v>0.02</v>
      </c>
      <c r="I152" s="16">
        <v>0</v>
      </c>
      <c r="J152" s="10">
        <v>16125.3</v>
      </c>
      <c r="K152" s="16">
        <v>99.97</v>
      </c>
      <c r="L152" s="16">
        <v>0.01</v>
      </c>
      <c r="M152" s="16">
        <v>0</v>
      </c>
      <c r="N152" s="61">
        <v>40228.82</v>
      </c>
      <c r="O152" s="9">
        <v>97.32</v>
      </c>
      <c r="P152" s="9">
        <v>0.53</v>
      </c>
      <c r="Q152" s="9">
        <v>0.79</v>
      </c>
      <c r="R152" s="9">
        <v>64639.82</v>
      </c>
      <c r="S152" s="9">
        <v>66120.54893191489</v>
      </c>
      <c r="T152" s="9">
        <v>90.18693040993737</v>
      </c>
      <c r="U152" s="9">
        <v>88.37942005080215</v>
      </c>
    </row>
    <row r="153" spans="2:21" ht="16.5" customHeight="1">
      <c r="B153" s="6" t="s">
        <v>80</v>
      </c>
      <c r="C153" s="9">
        <v>1397426.23</v>
      </c>
      <c r="D153" s="9">
        <v>9.716858621080842</v>
      </c>
      <c r="E153" s="15">
        <v>1357859.31103</v>
      </c>
      <c r="F153" s="60">
        <v>9128.05</v>
      </c>
      <c r="G153" s="16">
        <v>99.97</v>
      </c>
      <c r="H153" s="16">
        <v>0.025</v>
      </c>
      <c r="I153" s="16">
        <v>0.002</v>
      </c>
      <c r="J153" s="10">
        <v>22406.15</v>
      </c>
      <c r="K153" s="16">
        <v>99.98</v>
      </c>
      <c r="L153" s="16">
        <v>0.01</v>
      </c>
      <c r="M153" s="16">
        <v>0.002</v>
      </c>
      <c r="N153" s="61">
        <v>84520.89</v>
      </c>
      <c r="O153" s="9">
        <v>99.09</v>
      </c>
      <c r="P153" s="9">
        <v>0.206</v>
      </c>
      <c r="Q153" s="9">
        <v>0.262</v>
      </c>
      <c r="R153" s="9">
        <v>116055.09</v>
      </c>
      <c r="S153" s="9">
        <v>121450.50695287233</v>
      </c>
      <c r="T153" s="9">
        <v>86.91013832828394</v>
      </c>
      <c r="U153" s="9">
        <v>89.44262926675843</v>
      </c>
    </row>
    <row r="154" spans="2:21" ht="16.5" customHeight="1">
      <c r="B154" s="6" t="s">
        <v>81</v>
      </c>
      <c r="C154" s="9">
        <v>1954502.65</v>
      </c>
      <c r="D154" s="9">
        <v>10.213506640423333</v>
      </c>
      <c r="E154" s="15">
        <v>1996232.57945</v>
      </c>
      <c r="F154" s="60">
        <v>4619.3</v>
      </c>
      <c r="G154" s="16">
        <v>99.95</v>
      </c>
      <c r="H154" s="16">
        <v>0.009</v>
      </c>
      <c r="I154" s="16">
        <v>0.008</v>
      </c>
      <c r="J154" s="10">
        <v>21113.8</v>
      </c>
      <c r="K154" s="16">
        <v>99.96</v>
      </c>
      <c r="L154" s="16">
        <v>0.008</v>
      </c>
      <c r="M154" s="16">
        <v>0.008</v>
      </c>
      <c r="N154" s="61">
        <v>145345.107</v>
      </c>
      <c r="O154" s="9">
        <v>98.94</v>
      </c>
      <c r="P154" s="9">
        <v>0.157</v>
      </c>
      <c r="Q154" s="9">
        <v>0.192</v>
      </c>
      <c r="R154" s="9">
        <v>171078.207</v>
      </c>
      <c r="S154" s="9">
        <v>178823.60547596807</v>
      </c>
      <c r="T154" s="9">
        <v>91.49315068770466</v>
      </c>
      <c r="U154" s="9">
        <v>89.5805465339301</v>
      </c>
    </row>
    <row r="155" spans="2:21" ht="16.5" customHeight="1">
      <c r="B155" s="6" t="s">
        <v>82</v>
      </c>
      <c r="C155" s="9">
        <v>575287.28</v>
      </c>
      <c r="D155" s="9">
        <v>9.913591714386593</v>
      </c>
      <c r="E155" s="15">
        <v>570316.3212400001</v>
      </c>
      <c r="F155" s="60">
        <v>16734.2</v>
      </c>
      <c r="G155" s="16">
        <v>98.74</v>
      </c>
      <c r="H155" s="16">
        <v>0.31</v>
      </c>
      <c r="I155" s="16">
        <v>0.53</v>
      </c>
      <c r="J155" s="10">
        <v>14347.35</v>
      </c>
      <c r="K155" s="16">
        <v>99.98</v>
      </c>
      <c r="L155" s="16">
        <v>0.01</v>
      </c>
      <c r="M155" s="16">
        <v>0.01</v>
      </c>
      <c r="N155" s="61">
        <v>16328.925</v>
      </c>
      <c r="O155" s="9">
        <v>99.96</v>
      </c>
      <c r="P155" s="9">
        <v>0.02</v>
      </c>
      <c r="Q155" s="9">
        <v>0.01</v>
      </c>
      <c r="R155" s="9">
        <v>47410.475000000006</v>
      </c>
      <c r="S155" s="9">
        <v>49803.81005585106</v>
      </c>
      <c r="T155" s="9">
        <v>86.57206892502657</v>
      </c>
      <c r="U155" s="9">
        <v>87.32664348017609</v>
      </c>
    </row>
    <row r="156" spans="2:21" ht="16.5" customHeight="1">
      <c r="B156" s="6" t="s">
        <v>83</v>
      </c>
      <c r="C156" s="9">
        <v>451540.45</v>
      </c>
      <c r="D156" s="9">
        <v>9.998306356385125</v>
      </c>
      <c r="E156" s="15">
        <v>451463.97514000005</v>
      </c>
      <c r="F156" s="60">
        <v>16388.8</v>
      </c>
      <c r="G156" s="16">
        <v>99.97</v>
      </c>
      <c r="H156" s="16">
        <v>0.003</v>
      </c>
      <c r="I156" s="16">
        <v>0.005</v>
      </c>
      <c r="J156" s="10">
        <v>9990.15</v>
      </c>
      <c r="K156" s="16">
        <v>99.98</v>
      </c>
      <c r="L156" s="16">
        <v>0.007</v>
      </c>
      <c r="M156" s="16">
        <v>0.013</v>
      </c>
      <c r="N156" s="61">
        <v>10914.79</v>
      </c>
      <c r="O156" s="9">
        <v>99.24</v>
      </c>
      <c r="P156" s="9">
        <v>0.15</v>
      </c>
      <c r="Q156" s="9">
        <v>0.34</v>
      </c>
      <c r="R156" s="9">
        <v>37293.74</v>
      </c>
      <c r="S156" s="9">
        <v>39443.43476914893</v>
      </c>
      <c r="T156" s="9">
        <v>87.35304836842177</v>
      </c>
      <c r="U156" s="9">
        <v>87.367845367767</v>
      </c>
    </row>
    <row r="157" spans="2:21" ht="16.5" customHeight="1">
      <c r="B157" s="6" t="s">
        <v>84</v>
      </c>
      <c r="C157" s="9">
        <v>2705498.21</v>
      </c>
      <c r="D157" s="9">
        <v>10.105255378934439</v>
      </c>
      <c r="E157" s="15">
        <v>2733975.0339299995</v>
      </c>
      <c r="F157" s="60">
        <v>16443.18</v>
      </c>
      <c r="G157" s="16">
        <v>99.89</v>
      </c>
      <c r="H157" s="16">
        <v>0.015</v>
      </c>
      <c r="I157" s="16">
        <v>0.0407</v>
      </c>
      <c r="J157" s="10">
        <v>82471.5</v>
      </c>
      <c r="K157" s="16">
        <v>99.98</v>
      </c>
      <c r="L157" s="16">
        <v>0.0014</v>
      </c>
      <c r="M157" s="16">
        <v>0.0043</v>
      </c>
      <c r="N157" s="61">
        <v>153464.027</v>
      </c>
      <c r="O157" s="9">
        <v>99.49</v>
      </c>
      <c r="P157" s="9">
        <v>0.4</v>
      </c>
      <c r="Q157" s="9">
        <v>0.2</v>
      </c>
      <c r="R157" s="9">
        <v>252378.707</v>
      </c>
      <c r="S157" s="9">
        <v>263996.7085441915</v>
      </c>
      <c r="T157" s="9">
        <v>97.57785370857499</v>
      </c>
      <c r="U157" s="9">
        <v>96.56149206479947</v>
      </c>
    </row>
    <row r="158" spans="2:21" ht="16.5" customHeight="1">
      <c r="B158" s="6" t="s">
        <v>85</v>
      </c>
      <c r="C158" s="9">
        <v>462629.67</v>
      </c>
      <c r="D158" s="9">
        <v>10.043869426057347</v>
      </c>
      <c r="E158" s="15">
        <v>464659.19980999996</v>
      </c>
      <c r="F158" s="60">
        <v>5213.8</v>
      </c>
      <c r="G158" s="16">
        <v>99.95</v>
      </c>
      <c r="H158" s="16">
        <v>0.021</v>
      </c>
      <c r="I158" s="16">
        <v>0.02</v>
      </c>
      <c r="J158" s="10">
        <v>22238.5</v>
      </c>
      <c r="K158" s="16">
        <v>99.98</v>
      </c>
      <c r="L158" s="16">
        <v>0.01</v>
      </c>
      <c r="M158" s="16">
        <v>0.007</v>
      </c>
      <c r="N158" s="61">
        <v>9864.72</v>
      </c>
      <c r="O158" s="9">
        <v>99.13</v>
      </c>
      <c r="P158" s="9">
        <v>0.184</v>
      </c>
      <c r="Q158" s="9">
        <v>0.352</v>
      </c>
      <c r="R158" s="9">
        <v>37317.02</v>
      </c>
      <c r="S158" s="9">
        <v>39446.24457723404</v>
      </c>
      <c r="T158" s="9">
        <v>85.26527184742397</v>
      </c>
      <c r="U158" s="9">
        <v>84.89285177903223</v>
      </c>
    </row>
    <row r="159" spans="2:21" ht="16.5" customHeight="1">
      <c r="B159" s="6" t="s">
        <v>86</v>
      </c>
      <c r="C159" s="9">
        <v>515254.12</v>
      </c>
      <c r="D159" s="9">
        <v>9.682117520380041</v>
      </c>
      <c r="E159" s="15">
        <v>498875.09427000006</v>
      </c>
      <c r="F159" s="60">
        <v>8898.55</v>
      </c>
      <c r="G159" s="16">
        <v>99.96</v>
      </c>
      <c r="H159" s="16">
        <v>0.007</v>
      </c>
      <c r="I159" s="16">
        <v>0.008</v>
      </c>
      <c r="J159" s="10">
        <v>10994.7</v>
      </c>
      <c r="K159" s="16">
        <v>99.97</v>
      </c>
      <c r="L159" s="16">
        <v>0.004</v>
      </c>
      <c r="M159" s="16">
        <v>0.006</v>
      </c>
      <c r="N159" s="61">
        <v>21564.71</v>
      </c>
      <c r="O159" s="9">
        <v>98.875</v>
      </c>
      <c r="P159" s="9">
        <v>0.1655</v>
      </c>
      <c r="Q159" s="9">
        <v>0.2005</v>
      </c>
      <c r="R159" s="9">
        <v>41457.96</v>
      </c>
      <c r="S159" s="9">
        <v>43595.881877872336</v>
      </c>
      <c r="T159" s="9">
        <v>84.61044790456472</v>
      </c>
      <c r="U159" s="9">
        <v>87.3883711145489</v>
      </c>
    </row>
    <row r="160" spans="2:21" ht="16.5" customHeight="1">
      <c r="B160" s="6" t="s">
        <v>73</v>
      </c>
      <c r="C160" s="9">
        <v>858772.64</v>
      </c>
      <c r="D160" s="9">
        <v>10.737716871720552</v>
      </c>
      <c r="E160" s="15">
        <v>922125.74655</v>
      </c>
      <c r="F160" s="60">
        <v>7098.05</v>
      </c>
      <c r="G160" s="16">
        <v>99.93</v>
      </c>
      <c r="H160" s="16">
        <v>0.01</v>
      </c>
      <c r="I160" s="16">
        <v>0.02</v>
      </c>
      <c r="J160" s="10">
        <v>5740.85</v>
      </c>
      <c r="K160" s="16">
        <v>99.95</v>
      </c>
      <c r="L160" s="16">
        <v>0.0083</v>
      </c>
      <c r="M160" s="16">
        <v>0.0294</v>
      </c>
      <c r="N160" s="61">
        <v>65753.13</v>
      </c>
      <c r="O160" s="9">
        <v>97.9623771507151</v>
      </c>
      <c r="P160" s="9">
        <v>0.3871872015826471</v>
      </c>
      <c r="Q160" s="9">
        <v>1.3254733896317938</v>
      </c>
      <c r="R160" s="9">
        <v>78592.03</v>
      </c>
      <c r="S160" s="9">
        <v>79883.90689398936</v>
      </c>
      <c r="T160" s="9">
        <v>93.02101996867222</v>
      </c>
      <c r="U160" s="9">
        <v>86.63016643105719</v>
      </c>
    </row>
    <row r="161" spans="2:21" ht="16.5" customHeight="1">
      <c r="B161" s="6" t="s">
        <v>88</v>
      </c>
      <c r="C161" s="9">
        <v>180451.53</v>
      </c>
      <c r="D161" s="9">
        <v>9.318836575117983</v>
      </c>
      <c r="E161" s="15">
        <v>168159.83177999998</v>
      </c>
      <c r="F161" s="60">
        <v>3343.55</v>
      </c>
      <c r="G161" s="16">
        <v>99.89</v>
      </c>
      <c r="H161" s="16">
        <v>0.01</v>
      </c>
      <c r="I161" s="16">
        <v>0.03</v>
      </c>
      <c r="J161" s="10">
        <v>5534.3</v>
      </c>
      <c r="K161" s="16">
        <v>99.94</v>
      </c>
      <c r="L161" s="16">
        <v>0.01</v>
      </c>
      <c r="M161" s="16">
        <v>0.03</v>
      </c>
      <c r="N161" s="61">
        <v>5455.14</v>
      </c>
      <c r="O161" s="9">
        <v>98.69</v>
      </c>
      <c r="P161" s="9">
        <v>0</v>
      </c>
      <c r="Q161" s="9">
        <v>0</v>
      </c>
      <c r="R161" s="9">
        <v>14332.990000000002</v>
      </c>
      <c r="S161" s="9">
        <v>15156.837128723404</v>
      </c>
      <c r="T161" s="9">
        <v>83.99395188682193</v>
      </c>
      <c r="U161" s="9">
        <v>90.13351742973185</v>
      </c>
    </row>
    <row r="162" spans="2:21" ht="16.5" customHeight="1">
      <c r="B162" s="6" t="s">
        <v>74</v>
      </c>
      <c r="C162" s="9">
        <v>1476261.3</v>
      </c>
      <c r="D162" s="9">
        <v>10.654145099244966</v>
      </c>
      <c r="E162" s="15">
        <v>1572830.2094600003</v>
      </c>
      <c r="F162" s="60">
        <v>7044.8</v>
      </c>
      <c r="G162" s="16">
        <v>99.93</v>
      </c>
      <c r="H162" s="16">
        <v>0.0068</v>
      </c>
      <c r="I162" s="16">
        <v>0.0074</v>
      </c>
      <c r="J162" s="10">
        <v>2744.95</v>
      </c>
      <c r="K162" s="16">
        <v>99.97</v>
      </c>
      <c r="L162" s="16">
        <v>0.0029</v>
      </c>
      <c r="M162" s="16">
        <v>0.002</v>
      </c>
      <c r="N162" s="61">
        <v>131365.04</v>
      </c>
      <c r="O162" s="9">
        <v>99.07</v>
      </c>
      <c r="P162" s="9">
        <v>0.2011</v>
      </c>
      <c r="Q162" s="9">
        <v>0.2847</v>
      </c>
      <c r="R162" s="9">
        <v>141154.79</v>
      </c>
      <c r="S162" s="9">
        <v>147052.23305635108</v>
      </c>
      <c r="T162" s="9">
        <v>99.61124975392302</v>
      </c>
      <c r="U162" s="9">
        <v>93.49530049199558</v>
      </c>
    </row>
    <row r="163" spans="2:21" ht="16.5" customHeight="1">
      <c r="B163" s="6" t="s">
        <v>110</v>
      </c>
      <c r="C163" s="9">
        <v>248142.69</v>
      </c>
      <c r="D163" s="9">
        <v>10.372787506252955</v>
      </c>
      <c r="E163" s="15">
        <v>257393.13946000003</v>
      </c>
      <c r="F163" s="60">
        <v>0</v>
      </c>
      <c r="G163" s="16">
        <v>0</v>
      </c>
      <c r="H163" s="16">
        <v>0</v>
      </c>
      <c r="I163" s="16">
        <v>0</v>
      </c>
      <c r="J163" s="10">
        <v>0</v>
      </c>
      <c r="K163" s="16">
        <v>0</v>
      </c>
      <c r="L163" s="16">
        <v>0</v>
      </c>
      <c r="M163" s="16">
        <v>0</v>
      </c>
      <c r="N163" s="61">
        <v>23055.689</v>
      </c>
      <c r="O163" s="9">
        <v>89.93</v>
      </c>
      <c r="P163" s="9">
        <v>0</v>
      </c>
      <c r="Q163" s="9">
        <v>0.16</v>
      </c>
      <c r="R163" s="9">
        <v>23055.689</v>
      </c>
      <c r="S163" s="9">
        <v>22018.182995000003</v>
      </c>
      <c r="T163" s="9">
        <v>88.73194287931675</v>
      </c>
      <c r="U163" s="9">
        <v>85.54300647326195</v>
      </c>
    </row>
    <row r="170" ht="16.5" customHeight="1">
      <c r="A170" s="6" t="s">
        <v>107</v>
      </c>
    </row>
    <row r="171" ht="16.5" customHeight="1">
      <c r="A171" s="6" t="s">
        <v>134</v>
      </c>
    </row>
    <row r="172" spans="3:21" ht="16.5" customHeight="1">
      <c r="C172" s="9" t="s">
        <v>5</v>
      </c>
      <c r="E172" s="15" t="s">
        <v>5</v>
      </c>
      <c r="F172" s="60" t="s">
        <v>49</v>
      </c>
      <c r="J172" s="10" t="s">
        <v>50</v>
      </c>
      <c r="N172" s="61" t="s">
        <v>0</v>
      </c>
      <c r="R172" s="9" t="s">
        <v>11</v>
      </c>
      <c r="S172" s="9" t="s">
        <v>12</v>
      </c>
      <c r="T172" s="9" t="s">
        <v>12</v>
      </c>
      <c r="U172" s="9" t="s">
        <v>12</v>
      </c>
    </row>
    <row r="173" spans="1:21" ht="16.5" customHeight="1">
      <c r="A173" s="6" t="s">
        <v>109</v>
      </c>
      <c r="B173" s="6" t="s">
        <v>17</v>
      </c>
      <c r="C173" s="9" t="s">
        <v>18</v>
      </c>
      <c r="D173" s="9" t="s">
        <v>51</v>
      </c>
      <c r="E173" s="15" t="s">
        <v>52</v>
      </c>
      <c r="F173" s="60" t="s">
        <v>53</v>
      </c>
      <c r="G173" s="16" t="s">
        <v>54</v>
      </c>
      <c r="H173" s="16" t="s">
        <v>55</v>
      </c>
      <c r="I173" s="16" t="s">
        <v>56</v>
      </c>
      <c r="J173" s="10" t="s">
        <v>53</v>
      </c>
      <c r="K173" s="16" t="s">
        <v>54</v>
      </c>
      <c r="L173" s="16" t="s">
        <v>55</v>
      </c>
      <c r="M173" s="16" t="s">
        <v>56</v>
      </c>
      <c r="N173" s="61" t="s">
        <v>53</v>
      </c>
      <c r="O173" s="9" t="s">
        <v>54</v>
      </c>
      <c r="P173" s="9" t="s">
        <v>55</v>
      </c>
      <c r="Q173" s="9" t="s">
        <v>56</v>
      </c>
      <c r="R173" s="9" t="s">
        <v>48</v>
      </c>
      <c r="S173" s="9" t="s">
        <v>57</v>
      </c>
      <c r="T173" s="9" t="s">
        <v>58</v>
      </c>
      <c r="U173" s="9" t="s">
        <v>58</v>
      </c>
    </row>
    <row r="174" spans="3:21" ht="16.5" customHeight="1">
      <c r="C174" s="9" t="s">
        <v>1</v>
      </c>
      <c r="E174" s="15" t="s">
        <v>59</v>
      </c>
      <c r="R174" s="9" t="s">
        <v>1</v>
      </c>
      <c r="S174" s="9" t="s">
        <v>1</v>
      </c>
      <c r="T174" s="9" t="s">
        <v>36</v>
      </c>
      <c r="U174" s="9" t="s">
        <v>60</v>
      </c>
    </row>
    <row r="175" spans="1:21" ht="16.5" customHeight="1">
      <c r="A175" s="6" t="s">
        <v>118</v>
      </c>
      <c r="B175" s="6" t="s">
        <v>89</v>
      </c>
      <c r="C175" s="9">
        <v>236307.81</v>
      </c>
      <c r="D175" s="9">
        <v>9.997156659782002</v>
      </c>
      <c r="E175" s="15">
        <v>236240.61965</v>
      </c>
      <c r="F175" s="60">
        <v>0</v>
      </c>
      <c r="G175" s="16">
        <v>0</v>
      </c>
      <c r="H175" s="16">
        <v>0</v>
      </c>
      <c r="I175" s="16">
        <v>0</v>
      </c>
      <c r="J175" s="10">
        <v>0</v>
      </c>
      <c r="K175" s="16">
        <v>0</v>
      </c>
      <c r="L175" s="16">
        <v>0</v>
      </c>
      <c r="M175" s="16">
        <v>0</v>
      </c>
      <c r="N175" s="61">
        <v>20467.09</v>
      </c>
      <c r="O175" s="9">
        <v>98.6</v>
      </c>
      <c r="P175" s="9">
        <v>0.222</v>
      </c>
      <c r="Q175" s="9">
        <v>0.531</v>
      </c>
      <c r="R175" s="9">
        <v>20467.09</v>
      </c>
      <c r="S175" s="9">
        <v>21111.367864999997</v>
      </c>
      <c r="T175" s="9">
        <v>89.33842628815356</v>
      </c>
      <c r="U175" s="9">
        <v>89.36383546689532</v>
      </c>
    </row>
    <row r="176" spans="2:21" ht="16.5" customHeight="1">
      <c r="B176" s="6" t="s">
        <v>90</v>
      </c>
      <c r="C176" s="9">
        <v>332781.89</v>
      </c>
      <c r="D176" s="9">
        <v>9.727138502338573</v>
      </c>
      <c r="E176" s="15">
        <v>323701.55350999994</v>
      </c>
      <c r="F176" s="60">
        <v>8716</v>
      </c>
      <c r="G176" s="16">
        <v>99.99</v>
      </c>
      <c r="H176" s="16">
        <v>0.017</v>
      </c>
      <c r="I176" s="16">
        <v>0</v>
      </c>
      <c r="J176" s="10">
        <v>7749</v>
      </c>
      <c r="K176" s="16">
        <v>99.99</v>
      </c>
      <c r="L176" s="16">
        <v>0.012</v>
      </c>
      <c r="M176" s="16">
        <v>0</v>
      </c>
      <c r="N176" s="61">
        <v>9775.94</v>
      </c>
      <c r="O176" s="9">
        <v>98.7</v>
      </c>
      <c r="P176" s="9">
        <v>0.223</v>
      </c>
      <c r="Q176" s="9">
        <v>0.197</v>
      </c>
      <c r="R176" s="9">
        <v>26240.940000000002</v>
      </c>
      <c r="S176" s="9">
        <v>27629.668028936172</v>
      </c>
      <c r="T176" s="9">
        <v>83.02635708011687</v>
      </c>
      <c r="U176" s="9">
        <v>85.35537667131592</v>
      </c>
    </row>
    <row r="177" spans="2:21" ht="16.5" customHeight="1">
      <c r="B177" s="6" t="s">
        <v>91</v>
      </c>
      <c r="C177" s="9">
        <v>1231936.45</v>
      </c>
      <c r="D177" s="9">
        <v>10.62186027875058</v>
      </c>
      <c r="E177" s="15">
        <v>1308545.6844199998</v>
      </c>
      <c r="F177" s="60">
        <v>27307.55</v>
      </c>
      <c r="G177" s="16">
        <v>99.27</v>
      </c>
      <c r="H177" s="16">
        <v>0.018</v>
      </c>
      <c r="I177" s="16">
        <v>0.01</v>
      </c>
      <c r="J177" s="10">
        <v>6940.05</v>
      </c>
      <c r="K177" s="16">
        <v>99.99</v>
      </c>
      <c r="L177" s="16">
        <v>0.02</v>
      </c>
      <c r="M177" s="16">
        <v>0.01</v>
      </c>
      <c r="N177" s="61">
        <v>80067.41</v>
      </c>
      <c r="O177" s="9">
        <v>99.16</v>
      </c>
      <c r="P177" s="9">
        <v>0</v>
      </c>
      <c r="Q177" s="9">
        <v>0.015</v>
      </c>
      <c r="R177" s="9">
        <v>114315.01000000001</v>
      </c>
      <c r="S177" s="9">
        <v>120633.46055265958</v>
      </c>
      <c r="T177" s="9">
        <v>97.92182101005258</v>
      </c>
      <c r="U177" s="9">
        <v>92.18895602114893</v>
      </c>
    </row>
    <row r="178" spans="2:21" ht="16.5" customHeight="1">
      <c r="B178" s="6" t="s">
        <v>92</v>
      </c>
      <c r="C178" s="9">
        <v>321497.04</v>
      </c>
      <c r="D178" s="9">
        <v>10.342873136561384</v>
      </c>
      <c r="E178" s="15">
        <v>332520.30985</v>
      </c>
      <c r="F178" s="60">
        <v>13117.35</v>
      </c>
      <c r="G178" s="16">
        <v>99.58846973664652</v>
      </c>
      <c r="H178" s="16">
        <v>0.06265610050810569</v>
      </c>
      <c r="I178" s="16">
        <v>0.13090586132107476</v>
      </c>
      <c r="J178" s="10">
        <v>1196.75</v>
      </c>
      <c r="K178" s="16">
        <v>99.92</v>
      </c>
      <c r="L178" s="16">
        <v>0.01</v>
      </c>
      <c r="M178" s="16">
        <v>0.01</v>
      </c>
      <c r="N178" s="61">
        <v>12790.24</v>
      </c>
      <c r="O178" s="9">
        <v>98.82</v>
      </c>
      <c r="P178" s="9">
        <v>0.21</v>
      </c>
      <c r="Q178" s="9">
        <v>0.29</v>
      </c>
      <c r="R178" s="9">
        <v>27104.34</v>
      </c>
      <c r="S178" s="9">
        <v>28370.322507446806</v>
      </c>
      <c r="T178" s="9">
        <v>88.24442833889485</v>
      </c>
      <c r="U178" s="9">
        <v>85.31906673683982</v>
      </c>
    </row>
    <row r="179" spans="1:21" ht="16.5" customHeight="1">
      <c r="A179" s="6" t="s">
        <v>119</v>
      </c>
      <c r="B179" s="6" t="s">
        <v>93</v>
      </c>
      <c r="C179" s="9">
        <v>1050796.97</v>
      </c>
      <c r="D179" s="9">
        <v>11.336086718921543</v>
      </c>
      <c r="E179" s="15">
        <v>1191192.5575899999</v>
      </c>
      <c r="F179" s="60">
        <v>4500</v>
      </c>
      <c r="G179" s="16">
        <v>99.91</v>
      </c>
      <c r="H179" s="16">
        <v>0.001</v>
      </c>
      <c r="I179" s="16">
        <v>0.009</v>
      </c>
      <c r="J179" s="10">
        <v>31506</v>
      </c>
      <c r="K179" s="16">
        <v>99.92</v>
      </c>
      <c r="L179" s="16">
        <v>0.001</v>
      </c>
      <c r="M179" s="16">
        <v>0.012</v>
      </c>
      <c r="N179" s="61">
        <v>67337.51</v>
      </c>
      <c r="O179" s="9">
        <v>99.12</v>
      </c>
      <c r="P179" s="9">
        <v>0.049</v>
      </c>
      <c r="Q179" s="9">
        <v>0.448</v>
      </c>
      <c r="R179" s="9">
        <v>103343.51</v>
      </c>
      <c r="S179" s="9">
        <v>108775.58526351063</v>
      </c>
      <c r="T179" s="9">
        <v>103.51722394432736</v>
      </c>
      <c r="U179" s="9">
        <v>91.31654204051065</v>
      </c>
    </row>
    <row r="180" spans="2:21" ht="16.5" customHeight="1">
      <c r="B180" s="6" t="s">
        <v>94</v>
      </c>
      <c r="C180" s="9">
        <v>791754.41</v>
      </c>
      <c r="D180" s="9">
        <v>12.675455548267802</v>
      </c>
      <c r="E180" s="15">
        <v>1003584.78291</v>
      </c>
      <c r="F180" s="60">
        <v>13528</v>
      </c>
      <c r="G180" s="16">
        <v>99.97</v>
      </c>
      <c r="H180" s="16">
        <v>0.004</v>
      </c>
      <c r="I180" s="16">
        <v>0.038</v>
      </c>
      <c r="J180" s="10">
        <v>0</v>
      </c>
      <c r="K180" s="16">
        <v>0</v>
      </c>
      <c r="L180" s="16">
        <v>0</v>
      </c>
      <c r="M180" s="16">
        <v>0</v>
      </c>
      <c r="N180" s="61">
        <v>71588.39</v>
      </c>
      <c r="O180" s="9">
        <v>98.67</v>
      </c>
      <c r="P180" s="9">
        <v>0.36</v>
      </c>
      <c r="Q180" s="9">
        <v>0.51</v>
      </c>
      <c r="R180" s="9">
        <v>85116.39</v>
      </c>
      <c r="S180" s="9">
        <v>87764.54038723404</v>
      </c>
      <c r="T180" s="9">
        <v>110.8481863552033</v>
      </c>
      <c r="U180" s="9">
        <v>87.4510473671706</v>
      </c>
    </row>
    <row r="181" spans="2:21" ht="16.5" customHeight="1">
      <c r="B181" s="6" t="s">
        <v>95</v>
      </c>
      <c r="C181" s="9">
        <v>1633874.4</v>
      </c>
      <c r="D181" s="9">
        <v>12.699473351807214</v>
      </c>
      <c r="E181" s="15">
        <v>2074934.4403000001</v>
      </c>
      <c r="F181" s="60">
        <v>4108.3</v>
      </c>
      <c r="G181" s="16">
        <v>99.95</v>
      </c>
      <c r="H181" s="16">
        <v>0.0108</v>
      </c>
      <c r="I181" s="16">
        <v>0.0199</v>
      </c>
      <c r="J181" s="10">
        <v>16851.15</v>
      </c>
      <c r="K181" s="16">
        <v>99.98</v>
      </c>
      <c r="L181" s="16">
        <v>0.0077</v>
      </c>
      <c r="M181" s="16">
        <v>0.0132</v>
      </c>
      <c r="N181" s="61">
        <v>156379.47</v>
      </c>
      <c r="O181" s="9">
        <v>99</v>
      </c>
      <c r="P181" s="9">
        <v>0.1442</v>
      </c>
      <c r="Q181" s="9">
        <v>0.24</v>
      </c>
      <c r="R181" s="9">
        <v>177338.92</v>
      </c>
      <c r="S181" s="9">
        <v>185377.81503728725</v>
      </c>
      <c r="T181" s="9">
        <v>113.45903640897198</v>
      </c>
      <c r="U181" s="9">
        <v>89.3415287908975</v>
      </c>
    </row>
    <row r="182" spans="2:21" ht="16.5" customHeight="1">
      <c r="B182" s="6" t="s">
        <v>111</v>
      </c>
      <c r="C182" s="9">
        <v>512422.04</v>
      </c>
      <c r="D182" s="9">
        <v>12.651325614526652</v>
      </c>
      <c r="E182" s="15">
        <v>648281.80801</v>
      </c>
      <c r="F182" s="60">
        <v>0</v>
      </c>
      <c r="G182" s="16">
        <v>0</v>
      </c>
      <c r="H182" s="16">
        <v>0</v>
      </c>
      <c r="I182" s="16">
        <v>0</v>
      </c>
      <c r="J182" s="10">
        <v>0</v>
      </c>
      <c r="K182" s="16">
        <v>0</v>
      </c>
      <c r="L182" s="16">
        <v>0</v>
      </c>
      <c r="M182" s="16">
        <v>0</v>
      </c>
      <c r="N182" s="61">
        <v>52476.175</v>
      </c>
      <c r="O182" s="9">
        <v>99.09</v>
      </c>
      <c r="P182" s="9">
        <v>0.15</v>
      </c>
      <c r="Q182" s="9">
        <v>0.22</v>
      </c>
      <c r="R182" s="9">
        <v>52476.175</v>
      </c>
      <c r="S182" s="9">
        <v>54776.19458510639</v>
      </c>
      <c r="T182" s="9">
        <v>106.89664048233833</v>
      </c>
      <c r="U182" s="9">
        <v>84.49441879797658</v>
      </c>
    </row>
    <row r="183" spans="2:21" ht="16.5" customHeight="1">
      <c r="B183" s="6" t="s">
        <v>96</v>
      </c>
      <c r="C183" s="9">
        <v>952559.67</v>
      </c>
      <c r="D183" s="9">
        <v>12.12765118619813</v>
      </c>
      <c r="E183" s="15">
        <v>1155231.14118</v>
      </c>
      <c r="F183" s="60">
        <v>29137.5</v>
      </c>
      <c r="G183" s="16">
        <v>99.66008494208495</v>
      </c>
      <c r="H183" s="16">
        <v>0.050816816816816816</v>
      </c>
      <c r="I183" s="16">
        <v>0.039154869154869154</v>
      </c>
      <c r="J183" s="10">
        <v>3316.25</v>
      </c>
      <c r="K183" s="16">
        <v>99.95</v>
      </c>
      <c r="L183" s="16">
        <v>0</v>
      </c>
      <c r="M183" s="16">
        <v>0.01</v>
      </c>
      <c r="N183" s="61">
        <v>64647.56</v>
      </c>
      <c r="O183" s="9">
        <v>97.25</v>
      </c>
      <c r="P183" s="9">
        <v>0.42</v>
      </c>
      <c r="Q183" s="9">
        <v>0.84</v>
      </c>
      <c r="R183" s="9">
        <v>97101.31</v>
      </c>
      <c r="S183" s="9">
        <v>99187.64769787234</v>
      </c>
      <c r="T183" s="9">
        <v>104.12749019478468</v>
      </c>
      <c r="U183" s="9">
        <v>85.85956884486168</v>
      </c>
    </row>
    <row r="184" spans="2:21" ht="16.5" customHeight="1">
      <c r="B184" s="6" t="s">
        <v>97</v>
      </c>
      <c r="C184" s="9">
        <v>1495029.74</v>
      </c>
      <c r="D184" s="9">
        <v>10.985703966999345</v>
      </c>
      <c r="E184" s="15">
        <v>1642395.41455</v>
      </c>
      <c r="F184" s="60">
        <v>32889.75</v>
      </c>
      <c r="G184" s="16">
        <v>99.89</v>
      </c>
      <c r="H184" s="16">
        <v>0.006</v>
      </c>
      <c r="I184" s="16">
        <v>0.009</v>
      </c>
      <c r="J184" s="10">
        <v>32785</v>
      </c>
      <c r="K184" s="16">
        <v>99.88</v>
      </c>
      <c r="L184" s="16">
        <v>0.007</v>
      </c>
      <c r="M184" s="16">
        <v>0.008</v>
      </c>
      <c r="N184" s="61">
        <v>81864.99</v>
      </c>
      <c r="O184" s="9">
        <v>99.1</v>
      </c>
      <c r="P184" s="9">
        <v>0.152</v>
      </c>
      <c r="Q184" s="9">
        <v>0.601</v>
      </c>
      <c r="R184" s="9">
        <v>147539.74</v>
      </c>
      <c r="S184" s="9">
        <v>154879.07159425534</v>
      </c>
      <c r="T184" s="9">
        <v>103.59598036775866</v>
      </c>
      <c r="U184" s="9">
        <v>94.30072089959569</v>
      </c>
    </row>
    <row r="185" spans="2:21" ht="16.5" customHeight="1">
      <c r="B185" s="6" t="s">
        <v>112</v>
      </c>
      <c r="C185" s="9">
        <v>2117555.77</v>
      </c>
      <c r="D185" s="9">
        <v>11.691882852322703</v>
      </c>
      <c r="E185" s="15">
        <v>2475821.3996099997</v>
      </c>
      <c r="F185" s="60">
        <v>7989</v>
      </c>
      <c r="G185" s="16">
        <v>99.93</v>
      </c>
      <c r="H185" s="16">
        <v>0.027</v>
      </c>
      <c r="I185" s="16">
        <v>0.006</v>
      </c>
      <c r="J185" s="10">
        <v>0</v>
      </c>
      <c r="K185" s="16">
        <v>0</v>
      </c>
      <c r="L185" s="16">
        <v>0</v>
      </c>
      <c r="M185" s="16">
        <v>0</v>
      </c>
      <c r="N185" s="61">
        <v>209016.66400000002</v>
      </c>
      <c r="O185" s="9">
        <v>98.82</v>
      </c>
      <c r="P185" s="9">
        <v>0.73</v>
      </c>
      <c r="Q185" s="9">
        <v>0.25</v>
      </c>
      <c r="R185" s="9">
        <v>217005.66400000002</v>
      </c>
      <c r="S185" s="9">
        <v>219543.3624242553</v>
      </c>
      <c r="T185" s="9">
        <v>103.67772388080022</v>
      </c>
      <c r="U185" s="9">
        <v>88.6749595341726</v>
      </c>
    </row>
    <row r="186" spans="2:21" ht="16.5" customHeight="1">
      <c r="B186" s="6" t="s">
        <v>98</v>
      </c>
      <c r="C186" s="9">
        <v>1363467.08</v>
      </c>
      <c r="D186" s="9">
        <v>11.221404326865008</v>
      </c>
      <c r="E186" s="15">
        <v>1530001.5391049997</v>
      </c>
      <c r="F186" s="60">
        <v>16361.95</v>
      </c>
      <c r="G186" s="16">
        <v>99.95</v>
      </c>
      <c r="H186" s="16">
        <v>0.03</v>
      </c>
      <c r="I186" s="16">
        <v>0.02</v>
      </c>
      <c r="J186" s="10">
        <v>8814.2</v>
      </c>
      <c r="K186" s="16">
        <v>99.98</v>
      </c>
      <c r="L186" s="16">
        <v>0.02</v>
      </c>
      <c r="M186" s="16">
        <v>0.01</v>
      </c>
      <c r="N186" s="61">
        <v>108005.61</v>
      </c>
      <c r="O186" s="9">
        <v>99.06</v>
      </c>
      <c r="P186" s="9">
        <v>0.18</v>
      </c>
      <c r="Q186" s="9">
        <v>0.25</v>
      </c>
      <c r="R186" s="9">
        <v>133181.76</v>
      </c>
      <c r="S186" s="9">
        <v>139230.83829893617</v>
      </c>
      <c r="T186" s="9">
        <v>102.11529148099136</v>
      </c>
      <c r="U186" s="9">
        <v>91.00045636580313</v>
      </c>
    </row>
    <row r="187" spans="2:21" ht="16.5" customHeight="1">
      <c r="B187" s="6" t="s">
        <v>99</v>
      </c>
      <c r="C187" s="9">
        <v>1035829.84</v>
      </c>
      <c r="D187" s="9">
        <v>11.068706381329967</v>
      </c>
      <c r="E187" s="15">
        <v>1146529.635998</v>
      </c>
      <c r="F187" s="60">
        <v>8665.55</v>
      </c>
      <c r="G187" s="16">
        <v>99.81</v>
      </c>
      <c r="H187" s="16">
        <v>0.03</v>
      </c>
      <c r="I187" s="16">
        <v>0.04</v>
      </c>
      <c r="J187" s="10">
        <v>30573.05</v>
      </c>
      <c r="K187" s="16">
        <v>99.91</v>
      </c>
      <c r="L187" s="16">
        <v>0.01</v>
      </c>
      <c r="M187" s="16">
        <v>0.01</v>
      </c>
      <c r="N187" s="61">
        <v>55968.799999999996</v>
      </c>
      <c r="O187" s="9">
        <v>98.15</v>
      </c>
      <c r="P187" s="9">
        <v>0.364</v>
      </c>
      <c r="Q187" s="9">
        <v>0.552</v>
      </c>
      <c r="R187" s="9">
        <v>95207.4</v>
      </c>
      <c r="S187" s="9">
        <v>98686.81765851064</v>
      </c>
      <c r="T187" s="9">
        <v>95.27319434870755</v>
      </c>
      <c r="U187" s="9">
        <v>86.0743713550923</v>
      </c>
    </row>
    <row r="188" spans="2:21" ht="16.5" customHeight="1">
      <c r="B188" s="6" t="s">
        <v>100</v>
      </c>
      <c r="C188" s="9">
        <v>737676.07</v>
      </c>
      <c r="D188" s="9">
        <v>11.96323064227907</v>
      </c>
      <c r="E188" s="15">
        <v>882498.89647</v>
      </c>
      <c r="F188" s="60">
        <v>27147</v>
      </c>
      <c r="G188" s="16">
        <v>99.93</v>
      </c>
      <c r="H188" s="16">
        <v>0.01</v>
      </c>
      <c r="I188" s="16">
        <v>0</v>
      </c>
      <c r="J188" s="10">
        <v>0</v>
      </c>
      <c r="K188" s="16">
        <v>0</v>
      </c>
      <c r="L188" s="16">
        <v>0</v>
      </c>
      <c r="M188" s="16">
        <v>0</v>
      </c>
      <c r="N188" s="61">
        <v>46462.444</v>
      </c>
      <c r="O188" s="9">
        <v>98.9</v>
      </c>
      <c r="P188" s="9">
        <v>0.18</v>
      </c>
      <c r="Q188" s="9">
        <v>0</v>
      </c>
      <c r="R188" s="9">
        <v>73609.444</v>
      </c>
      <c r="S188" s="9">
        <v>77284.70076595744</v>
      </c>
      <c r="T188" s="9">
        <v>104.76780243929758</v>
      </c>
      <c r="U188" s="9">
        <v>87.57484125486914</v>
      </c>
    </row>
    <row r="189" spans="2:21" ht="16.5" customHeight="1">
      <c r="B189" s="6" t="s">
        <v>101</v>
      </c>
      <c r="C189" s="9">
        <v>934356.67</v>
      </c>
      <c r="D189" s="9">
        <v>11.908996926409268</v>
      </c>
      <c r="E189" s="15">
        <v>1112725.07112</v>
      </c>
      <c r="F189" s="60">
        <v>15212.3</v>
      </c>
      <c r="G189" s="16">
        <v>99.88</v>
      </c>
      <c r="H189" s="16">
        <v>0.02</v>
      </c>
      <c r="I189" s="16">
        <v>0.01</v>
      </c>
      <c r="J189" s="10">
        <v>24939.25</v>
      </c>
      <c r="K189" s="16">
        <v>99.91</v>
      </c>
      <c r="L189" s="16">
        <v>0.01</v>
      </c>
      <c r="M189" s="16">
        <v>0.01</v>
      </c>
      <c r="N189" s="61">
        <v>51567.79</v>
      </c>
      <c r="O189" s="9">
        <v>98.04</v>
      </c>
      <c r="P189" s="9">
        <v>0.28</v>
      </c>
      <c r="Q189" s="9">
        <v>0.66</v>
      </c>
      <c r="R189" s="9">
        <v>91719.34</v>
      </c>
      <c r="S189" s="9">
        <v>95291.40178404255</v>
      </c>
      <c r="T189" s="9">
        <v>101.98610963417487</v>
      </c>
      <c r="U189" s="9">
        <v>85.6378671221348</v>
      </c>
    </row>
    <row r="190" spans="2:21" ht="16.5" customHeight="1">
      <c r="B190" s="6" t="s">
        <v>102</v>
      </c>
      <c r="C190" s="9">
        <v>1386665.91</v>
      </c>
      <c r="D190" s="9">
        <v>12.053519543795522</v>
      </c>
      <c r="E190" s="15">
        <v>1671420.4646900003</v>
      </c>
      <c r="F190" s="60">
        <v>27957.8</v>
      </c>
      <c r="G190" s="16">
        <v>99.94</v>
      </c>
      <c r="H190" s="16">
        <v>0.01</v>
      </c>
      <c r="I190" s="16">
        <v>0.02</v>
      </c>
      <c r="J190" s="10">
        <v>18463.75</v>
      </c>
      <c r="K190" s="16">
        <v>99.97</v>
      </c>
      <c r="L190" s="16">
        <v>0</v>
      </c>
      <c r="M190" s="16">
        <v>0.01</v>
      </c>
      <c r="N190" s="61">
        <v>86601.42</v>
      </c>
      <c r="O190" s="9">
        <v>98.81</v>
      </c>
      <c r="P190" s="9">
        <v>0.19</v>
      </c>
      <c r="Q190" s="9">
        <v>0.31</v>
      </c>
      <c r="R190" s="9">
        <v>133022.97</v>
      </c>
      <c r="S190" s="9">
        <v>139210.11124468085</v>
      </c>
      <c r="T190" s="9">
        <v>100.39196192879716</v>
      </c>
      <c r="U190" s="9">
        <v>83.2885047093762</v>
      </c>
    </row>
    <row r="191" spans="2:21" ht="16.5" customHeight="1">
      <c r="B191" s="6" t="s">
        <v>103</v>
      </c>
      <c r="C191" s="9">
        <v>779630.03</v>
      </c>
      <c r="D191" s="9">
        <v>13.790120029753087</v>
      </c>
      <c r="E191" s="15">
        <v>1075119.16925</v>
      </c>
      <c r="F191" s="60">
        <v>37695</v>
      </c>
      <c r="G191" s="16">
        <v>99.56924459477383</v>
      </c>
      <c r="H191" s="16">
        <v>0.02242963257726489</v>
      </c>
      <c r="I191" s="16">
        <v>0.010898925586947873</v>
      </c>
      <c r="J191" s="10">
        <v>0</v>
      </c>
      <c r="K191" s="16">
        <v>0</v>
      </c>
      <c r="L191" s="16">
        <v>0</v>
      </c>
      <c r="M191" s="16">
        <v>0</v>
      </c>
      <c r="N191" s="61">
        <v>56431.29</v>
      </c>
      <c r="O191" s="9">
        <v>99.243</v>
      </c>
      <c r="P191" s="9">
        <v>0.085</v>
      </c>
      <c r="Q191" s="9">
        <v>0.492</v>
      </c>
      <c r="R191" s="9">
        <v>94126.29000000001</v>
      </c>
      <c r="S191" s="9">
        <v>98907.31314404255</v>
      </c>
      <c r="T191" s="9">
        <v>126.86442201827775</v>
      </c>
      <c r="U191" s="9">
        <v>91.99660463038717</v>
      </c>
    </row>
    <row r="192" spans="2:21" ht="16.5" customHeight="1">
      <c r="B192" s="6" t="s">
        <v>104</v>
      </c>
      <c r="C192" s="9">
        <v>733491.98</v>
      </c>
      <c r="D192" s="9">
        <v>11.652501912563515</v>
      </c>
      <c r="E192" s="15">
        <v>854701.66998</v>
      </c>
      <c r="F192" s="60">
        <v>16069.8</v>
      </c>
      <c r="G192" s="16">
        <v>99.49</v>
      </c>
      <c r="H192" s="16">
        <v>0.0893</v>
      </c>
      <c r="I192" s="16">
        <v>0.1362</v>
      </c>
      <c r="J192" s="10">
        <v>0</v>
      </c>
      <c r="K192" s="16">
        <v>0</v>
      </c>
      <c r="L192" s="16">
        <v>0</v>
      </c>
      <c r="M192" s="16">
        <v>0</v>
      </c>
      <c r="N192" s="61">
        <v>56855.02</v>
      </c>
      <c r="O192" s="9">
        <v>98.82</v>
      </c>
      <c r="P192" s="9">
        <v>0.2146</v>
      </c>
      <c r="Q192" s="9">
        <v>0.3985</v>
      </c>
      <c r="R192" s="9">
        <v>72924.81999999999</v>
      </c>
      <c r="S192" s="9">
        <v>75789.057915</v>
      </c>
      <c r="T192" s="9">
        <v>103.32636208919422</v>
      </c>
      <c r="U192" s="9">
        <v>88.67311317734229</v>
      </c>
    </row>
    <row r="193" spans="2:21" ht="16.5" customHeight="1">
      <c r="B193" s="6" t="s">
        <v>113</v>
      </c>
      <c r="C193" s="9">
        <v>1595931.55</v>
      </c>
      <c r="D193" s="9">
        <v>11.595397107350875</v>
      </c>
      <c r="E193" s="15">
        <v>1850546.0078399996</v>
      </c>
      <c r="F193" s="60">
        <v>8469.95</v>
      </c>
      <c r="G193" s="16">
        <v>99.9</v>
      </c>
      <c r="H193" s="16">
        <v>0.01</v>
      </c>
      <c r="I193" s="16">
        <v>0.03</v>
      </c>
      <c r="J193" s="10">
        <v>53099.55</v>
      </c>
      <c r="K193" s="16">
        <v>99.25</v>
      </c>
      <c r="L193" s="16">
        <v>0.0045</v>
      </c>
      <c r="M193" s="16">
        <v>0.016</v>
      </c>
      <c r="N193" s="61">
        <v>95579.452</v>
      </c>
      <c r="O193" s="9">
        <v>99.37</v>
      </c>
      <c r="P193" s="9">
        <v>0.161</v>
      </c>
      <c r="Q193" s="9">
        <v>0.677</v>
      </c>
      <c r="R193" s="9">
        <v>157148.952</v>
      </c>
      <c r="S193" s="9">
        <v>164570.61501277663</v>
      </c>
      <c r="T193" s="9">
        <v>103.11884304359835</v>
      </c>
      <c r="U193" s="9">
        <v>88.93084220308972</v>
      </c>
    </row>
    <row r="194" spans="2:21" ht="16.5" customHeight="1">
      <c r="B194" s="6" t="s">
        <v>105</v>
      </c>
      <c r="C194" s="9">
        <v>1967337.82</v>
      </c>
      <c r="D194" s="9">
        <v>11.536174349075443</v>
      </c>
      <c r="E194" s="15">
        <v>2269555.209505</v>
      </c>
      <c r="F194" s="60">
        <v>19469.7</v>
      </c>
      <c r="G194" s="16">
        <v>99.67</v>
      </c>
      <c r="H194" s="16">
        <v>0.03</v>
      </c>
      <c r="I194" s="16">
        <v>0.01</v>
      </c>
      <c r="J194" s="10">
        <v>14813.95</v>
      </c>
      <c r="K194" s="16">
        <v>99.94</v>
      </c>
      <c r="L194" s="16">
        <v>0.03</v>
      </c>
      <c r="M194" s="16">
        <v>0.01</v>
      </c>
      <c r="N194" s="61">
        <v>148676.04</v>
      </c>
      <c r="O194" s="9">
        <v>98.53</v>
      </c>
      <c r="P194" s="9">
        <v>0.26</v>
      </c>
      <c r="Q194" s="9">
        <v>0.26</v>
      </c>
      <c r="R194" s="9">
        <v>182959.69</v>
      </c>
      <c r="S194" s="9">
        <v>189709.37634893617</v>
      </c>
      <c r="T194" s="9">
        <v>96.42948680208679</v>
      </c>
      <c r="U194" s="9">
        <v>83.58879112278242</v>
      </c>
    </row>
    <row r="195" spans="2:21" ht="16.5" customHeight="1">
      <c r="B195" s="6" t="s">
        <v>120</v>
      </c>
      <c r="C195" s="9">
        <v>317557.17</v>
      </c>
      <c r="D195" s="9">
        <v>12.115320984564764</v>
      </c>
      <c r="E195" s="15">
        <v>384730.70455</v>
      </c>
      <c r="F195" s="60">
        <v>0</v>
      </c>
      <c r="G195" s="16">
        <v>0</v>
      </c>
      <c r="H195" s="16">
        <v>0</v>
      </c>
      <c r="I195" s="16">
        <v>0</v>
      </c>
      <c r="J195" s="10">
        <v>0</v>
      </c>
      <c r="K195" s="16">
        <v>0</v>
      </c>
      <c r="L195" s="16">
        <v>0</v>
      </c>
      <c r="M195" s="16">
        <v>0</v>
      </c>
      <c r="N195" s="61">
        <v>29199.665</v>
      </c>
      <c r="O195" s="9">
        <v>98.78</v>
      </c>
      <c r="P195" s="9">
        <v>0.18</v>
      </c>
      <c r="Q195" s="9">
        <v>0.52</v>
      </c>
      <c r="R195" s="9">
        <v>29199.665</v>
      </c>
      <c r="S195" s="9">
        <v>30243.397706382977</v>
      </c>
      <c r="T195" s="9">
        <v>95.23764714990683</v>
      </c>
      <c r="U195" s="9">
        <v>78.60926447697265</v>
      </c>
    </row>
    <row r="196" spans="2:21" ht="16.5" customHeight="1">
      <c r="B196" s="6" t="s">
        <v>114</v>
      </c>
      <c r="C196" s="9">
        <v>597417.25</v>
      </c>
      <c r="D196" s="9">
        <v>12.081610884185215</v>
      </c>
      <c r="E196" s="15">
        <v>721776.275</v>
      </c>
      <c r="F196" s="60">
        <v>0</v>
      </c>
      <c r="G196" s="16">
        <v>0</v>
      </c>
      <c r="H196" s="16">
        <v>0</v>
      </c>
      <c r="I196" s="16">
        <v>0</v>
      </c>
      <c r="J196" s="10">
        <v>0</v>
      </c>
      <c r="K196" s="16">
        <v>0</v>
      </c>
      <c r="L196" s="16">
        <v>0</v>
      </c>
      <c r="M196" s="16">
        <v>0</v>
      </c>
      <c r="N196" s="61">
        <v>59871.06</v>
      </c>
      <c r="O196" s="9">
        <v>99.45</v>
      </c>
      <c r="P196" s="9">
        <v>0.45</v>
      </c>
      <c r="Q196" s="9">
        <v>0.16</v>
      </c>
      <c r="R196" s="9">
        <v>59871.06</v>
      </c>
      <c r="S196" s="9">
        <v>61807.315557446804</v>
      </c>
      <c r="T196" s="9">
        <v>103.45753417305377</v>
      </c>
      <c r="U196" s="9">
        <v>85.6322349435035</v>
      </c>
    </row>
    <row r="197" spans="2:21" ht="16.5" customHeight="1">
      <c r="B197" s="6" t="s">
        <v>115</v>
      </c>
      <c r="C197" s="9">
        <v>46567.98</v>
      </c>
      <c r="D197" s="9">
        <v>12.530735316412695</v>
      </c>
      <c r="E197" s="15">
        <v>58353.10316000001</v>
      </c>
      <c r="F197" s="60">
        <v>0</v>
      </c>
      <c r="G197" s="16">
        <v>0</v>
      </c>
      <c r="H197" s="16">
        <v>0</v>
      </c>
      <c r="I197" s="16">
        <v>0</v>
      </c>
      <c r="J197" s="10">
        <v>0</v>
      </c>
      <c r="K197" s="16">
        <v>0</v>
      </c>
      <c r="L197" s="16">
        <v>0</v>
      </c>
      <c r="M197" s="16">
        <v>0</v>
      </c>
      <c r="N197" s="61">
        <v>1035.98</v>
      </c>
      <c r="O197" s="9">
        <v>98.35</v>
      </c>
      <c r="P197" s="9">
        <v>0.226</v>
      </c>
      <c r="Q197" s="9">
        <v>0.42</v>
      </c>
      <c r="R197" s="9">
        <v>1035.98</v>
      </c>
      <c r="S197" s="9">
        <v>1066.8389787234044</v>
      </c>
      <c r="T197" s="9">
        <v>22.90928184394952</v>
      </c>
      <c r="U197" s="9">
        <v>18.282472070049277</v>
      </c>
    </row>
    <row r="198" spans="2:21" ht="16.5" customHeight="1">
      <c r="B198" s="6" t="s">
        <v>47</v>
      </c>
      <c r="C198" s="9">
        <v>49714890.68000001</v>
      </c>
      <c r="D198" s="9">
        <v>10.87</v>
      </c>
      <c r="E198" s="15">
        <v>54040086.16916001</v>
      </c>
      <c r="F198" s="60">
        <v>567072.8299999998</v>
      </c>
      <c r="G198" s="16">
        <v>99.78</v>
      </c>
      <c r="H198" s="16">
        <v>0.03</v>
      </c>
      <c r="I198" s="16">
        <v>0.04</v>
      </c>
      <c r="J198" s="10">
        <v>727758.1</v>
      </c>
      <c r="K198" s="16">
        <v>99.88</v>
      </c>
      <c r="L198" s="16">
        <v>0.01</v>
      </c>
      <c r="M198" s="16">
        <v>0.02</v>
      </c>
      <c r="N198" s="61">
        <v>3299968.428</v>
      </c>
      <c r="O198" s="9">
        <v>98.66</v>
      </c>
      <c r="P198" s="9">
        <v>0.26</v>
      </c>
      <c r="Q198" s="9">
        <v>0.4</v>
      </c>
      <c r="R198" s="9">
        <v>4594799.357999999</v>
      </c>
      <c r="S198" s="9">
        <v>4775288.482423233</v>
      </c>
      <c r="T198" s="9">
        <v>96.05348452157618</v>
      </c>
      <c r="U198" s="9">
        <v>88.36567113300477</v>
      </c>
    </row>
    <row r="199" spans="1:2" ht="16.5" customHeight="1">
      <c r="A199" s="6" t="s">
        <v>128</v>
      </c>
      <c r="B199" s="6" t="s">
        <v>129</v>
      </c>
    </row>
    <row r="200" ht="16.5" customHeight="1">
      <c r="B200" s="6" t="s">
        <v>136</v>
      </c>
    </row>
    <row r="201" ht="16.5" customHeight="1">
      <c r="B201" s="6" t="s">
        <v>135</v>
      </c>
    </row>
    <row r="202" ht="16.5" customHeight="1">
      <c r="B202" s="6" t="s">
        <v>143</v>
      </c>
    </row>
    <row r="203" ht="16.5" customHeight="1">
      <c r="B203" s="6" t="s">
        <v>144</v>
      </c>
    </row>
    <row r="204" ht="16.5" customHeight="1">
      <c r="B204" s="6" t="s">
        <v>138</v>
      </c>
    </row>
    <row r="205" ht="16.5" customHeight="1">
      <c r="B205" s="6" t="s">
        <v>145</v>
      </c>
    </row>
    <row r="206" ht="16.5" customHeight="1">
      <c r="B206" s="6" t="s">
        <v>146</v>
      </c>
    </row>
    <row r="207" ht="16.5" customHeight="1">
      <c r="B207" s="6" t="s">
        <v>141</v>
      </c>
    </row>
    <row r="208" ht="16.5" customHeight="1">
      <c r="B208" s="6" t="s">
        <v>139</v>
      </c>
    </row>
    <row r="209" ht="16.5" customHeight="1">
      <c r="B209" s="6" t="s">
        <v>140</v>
      </c>
    </row>
    <row r="210" ht="16.5" customHeight="1">
      <c r="B210" s="6" t="s">
        <v>142</v>
      </c>
    </row>
    <row r="211" ht="16.5" customHeight="1">
      <c r="B211" s="6" t="s">
        <v>137</v>
      </c>
    </row>
    <row r="212" ht="16.5" customHeight="1">
      <c r="B212" s="6" t="s">
        <v>147</v>
      </c>
    </row>
  </sheetData>
  <sheetProtection/>
  <mergeCells count="2">
    <mergeCell ref="A2:U2"/>
    <mergeCell ref="A3:U3"/>
  </mergeCells>
  <printOptions horizontalCentered="1"/>
  <pageMargins left="0.5118110236220472" right="0" top="0" bottom="0" header="0" footer="0"/>
  <pageSetup fitToHeight="1" fitToWidth="1" horizontalDpi="600" verticalDpi="600" orientation="landscape" paperSize="5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J44">
      <selection activeCell="A3" sqref="A3:Q3"/>
    </sheetView>
  </sheetViews>
  <sheetFormatPr defaultColWidth="9.00390625" defaultRowHeight="15"/>
  <cols>
    <col min="1" max="1" width="12.00390625" style="39" customWidth="1"/>
    <col min="2" max="2" width="17.57421875" style="39" customWidth="1"/>
    <col min="3" max="3" width="11.00390625" style="6" customWidth="1"/>
    <col min="4" max="4" width="5.7109375" style="9" customWidth="1"/>
    <col min="5" max="5" width="12.140625" style="15" customWidth="1"/>
    <col min="6" max="6" width="9.8515625" style="13" customWidth="1"/>
    <col min="7" max="7" width="7.00390625" style="15" customWidth="1"/>
    <col min="8" max="8" width="9.8515625" style="13" customWidth="1"/>
    <col min="9" max="9" width="6.00390625" style="15" customWidth="1"/>
    <col min="10" max="10" width="11.140625" style="13" customWidth="1"/>
    <col min="11" max="11" width="5.8515625" style="13" customWidth="1"/>
    <col min="12" max="12" width="11.28125" style="6" customWidth="1"/>
    <col min="13" max="13" width="7.28125" style="6" customWidth="1"/>
    <col min="14" max="15" width="11.28125" style="6" customWidth="1"/>
    <col min="16" max="16" width="11.7109375" style="6" customWidth="1"/>
    <col min="17" max="17" width="15.8515625" style="6" customWidth="1"/>
    <col min="18" max="18" width="14.8515625" style="6" customWidth="1"/>
    <col min="19" max="19" width="18.8515625" style="6" customWidth="1"/>
    <col min="20" max="20" width="15.57421875" style="6" customWidth="1"/>
    <col min="21" max="16384" width="9.00390625" style="6" customWidth="1"/>
  </cols>
  <sheetData>
    <row r="1" ht="18" customHeight="1">
      <c r="E1" s="9"/>
    </row>
    <row r="2" spans="1:17" s="39" customFormat="1" ht="22.5" customHeight="1">
      <c r="A2" s="104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22" s="42" customFormat="1" ht="20.25" customHeight="1">
      <c r="A3" s="109" t="s">
        <v>133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40"/>
      <c r="S3" s="40"/>
      <c r="T3" s="40"/>
      <c r="U3" s="41"/>
      <c r="V3" s="41"/>
    </row>
    <row r="4" spans="1:20" s="39" customFormat="1" ht="21" customHeight="1">
      <c r="A4" s="43"/>
      <c r="B4" s="44"/>
      <c r="C4" s="43" t="s">
        <v>5</v>
      </c>
      <c r="D4" s="45"/>
      <c r="E4" s="57" t="s">
        <v>5</v>
      </c>
      <c r="F4" s="105" t="s">
        <v>49</v>
      </c>
      <c r="G4" s="106"/>
      <c r="H4" s="105" t="s">
        <v>50</v>
      </c>
      <c r="I4" s="106"/>
      <c r="J4" s="105" t="s">
        <v>0</v>
      </c>
      <c r="K4" s="106"/>
      <c r="L4" s="107" t="s">
        <v>24</v>
      </c>
      <c r="M4" s="108"/>
      <c r="N4" s="43" t="s">
        <v>11</v>
      </c>
      <c r="O4" s="43" t="s">
        <v>11</v>
      </c>
      <c r="P4" s="44" t="s">
        <v>12</v>
      </c>
      <c r="Q4" s="43" t="s">
        <v>12</v>
      </c>
      <c r="R4" s="58"/>
      <c r="S4" s="42"/>
      <c r="T4" s="42"/>
    </row>
    <row r="5" spans="1:17" s="39" customFormat="1" ht="21" customHeight="1">
      <c r="A5" s="46" t="s">
        <v>109</v>
      </c>
      <c r="B5" s="46" t="s">
        <v>17</v>
      </c>
      <c r="C5" s="46" t="s">
        <v>18</v>
      </c>
      <c r="D5" s="46" t="s">
        <v>51</v>
      </c>
      <c r="E5" s="49" t="s">
        <v>52</v>
      </c>
      <c r="F5" s="100" t="s">
        <v>53</v>
      </c>
      <c r="G5" s="102" t="s">
        <v>54</v>
      </c>
      <c r="H5" s="102" t="s">
        <v>53</v>
      </c>
      <c r="I5" s="102" t="s">
        <v>54</v>
      </c>
      <c r="J5" s="100" t="s">
        <v>53</v>
      </c>
      <c r="K5" s="102" t="s">
        <v>54</v>
      </c>
      <c r="L5" s="110" t="s">
        <v>53</v>
      </c>
      <c r="M5" s="98" t="s">
        <v>54</v>
      </c>
      <c r="N5" s="46" t="s">
        <v>61</v>
      </c>
      <c r="O5" s="46" t="s">
        <v>48</v>
      </c>
      <c r="P5" s="46" t="s">
        <v>62</v>
      </c>
      <c r="Q5" s="46" t="s">
        <v>62</v>
      </c>
    </row>
    <row r="6" spans="1:17" s="39" customFormat="1" ht="21" customHeight="1">
      <c r="A6" s="47"/>
      <c r="B6" s="48"/>
      <c r="C6" s="47" t="s">
        <v>1</v>
      </c>
      <c r="D6" s="47"/>
      <c r="E6" s="59" t="s">
        <v>59</v>
      </c>
      <c r="F6" s="101"/>
      <c r="G6" s="103"/>
      <c r="H6" s="103"/>
      <c r="I6" s="103"/>
      <c r="J6" s="101"/>
      <c r="K6" s="103"/>
      <c r="L6" s="111"/>
      <c r="M6" s="99"/>
      <c r="N6" s="47" t="s">
        <v>1</v>
      </c>
      <c r="O6" s="47" t="s">
        <v>63</v>
      </c>
      <c r="P6" s="47" t="s">
        <v>63</v>
      </c>
      <c r="Q6" s="47" t="s">
        <v>60</v>
      </c>
    </row>
    <row r="7" spans="1:17" ht="21" customHeight="1">
      <c r="A7" s="43" t="s">
        <v>116</v>
      </c>
      <c r="B7" s="50" t="s">
        <v>65</v>
      </c>
      <c r="C7" s="21">
        <v>325546.42</v>
      </c>
      <c r="D7" s="20">
        <v>10.0104221966256</v>
      </c>
      <c r="E7" s="14">
        <f aca="true" t="shared" si="0" ref="E7:E33">C7*D7/10</f>
        <v>325885.71088</v>
      </c>
      <c r="F7" s="29">
        <v>0</v>
      </c>
      <c r="G7" s="8">
        <v>0</v>
      </c>
      <c r="H7" s="29">
        <v>0</v>
      </c>
      <c r="I7" s="8">
        <v>0</v>
      </c>
      <c r="J7" s="29">
        <v>23654.177</v>
      </c>
      <c r="K7" s="8">
        <f>(14275.9*99.33+9378.28*97.95)/23654.177</f>
        <v>98.7828776710346</v>
      </c>
      <c r="L7" s="11">
        <f aca="true" t="shared" si="1" ref="L7:L30">(F7+H7+J7)</f>
        <v>23654.177</v>
      </c>
      <c r="M7" s="11">
        <f aca="true" t="shared" si="2" ref="M7:M30">((F7*G7+H7*I7+J7*K7)/L7)</f>
        <v>98.7828776710346</v>
      </c>
      <c r="N7" s="65">
        <f aca="true" t="shared" si="3" ref="N7:N30">((F7*(2*G7-100)/92+((H7*(2*I7-100)/92+((J7*(2*K7-100)/92))))))</f>
        <v>25085.19180434783</v>
      </c>
      <c r="O7" s="17">
        <f aca="true" t="shared" si="4" ref="O7:O30">(L7*1000/C7)</f>
        <v>72.65992051148957</v>
      </c>
      <c r="P7" s="17">
        <f aca="true" t="shared" si="5" ref="P7:P30">(N7*1000/C7)</f>
        <v>77.05565247606725</v>
      </c>
      <c r="Q7" s="17">
        <f aca="true" t="shared" si="6" ref="Q7:Q30">(N7*1000/E7)</f>
        <v>76.97542717233428</v>
      </c>
    </row>
    <row r="8" spans="1:17" ht="21" customHeight="1">
      <c r="A8" s="51"/>
      <c r="B8" s="50" t="s">
        <v>2</v>
      </c>
      <c r="C8" s="21">
        <v>868762.62</v>
      </c>
      <c r="D8" s="20">
        <v>10.43801613114984</v>
      </c>
      <c r="E8" s="14">
        <f t="shared" si="0"/>
        <v>906815.8241699999</v>
      </c>
      <c r="F8" s="29">
        <v>6174.75</v>
      </c>
      <c r="G8" s="8">
        <v>99.45</v>
      </c>
      <c r="H8" s="29">
        <v>4367.25</v>
      </c>
      <c r="I8" s="8">
        <v>99.88</v>
      </c>
      <c r="J8" s="29">
        <v>62423.93</v>
      </c>
      <c r="K8" s="8">
        <v>98.95</v>
      </c>
      <c r="L8" s="11">
        <f t="shared" si="1"/>
        <v>72965.93</v>
      </c>
      <c r="M8" s="11">
        <f t="shared" si="2"/>
        <v>99.0479761033677</v>
      </c>
      <c r="N8" s="65">
        <f t="shared" si="3"/>
        <v>77800.67806521739</v>
      </c>
      <c r="O8" s="17">
        <f t="shared" si="4"/>
        <v>83.98833964564452</v>
      </c>
      <c r="P8" s="17">
        <f t="shared" si="5"/>
        <v>89.55343643263265</v>
      </c>
      <c r="Q8" s="17">
        <f t="shared" si="6"/>
        <v>85.79545701733605</v>
      </c>
    </row>
    <row r="9" spans="1:17" ht="21" customHeight="1">
      <c r="A9" s="46"/>
      <c r="B9" s="50" t="s">
        <v>66</v>
      </c>
      <c r="C9" s="21">
        <v>1170427.51</v>
      </c>
      <c r="D9" s="20">
        <v>10.873739584948751</v>
      </c>
      <c r="E9" s="14">
        <f t="shared" si="0"/>
        <v>1272692.3946800001</v>
      </c>
      <c r="F9" s="29">
        <v>7875.4</v>
      </c>
      <c r="G9" s="8">
        <v>99.742</v>
      </c>
      <c r="H9" s="29">
        <v>30140.35</v>
      </c>
      <c r="I9" s="8">
        <v>99.892</v>
      </c>
      <c r="J9" s="29">
        <v>72308.2</v>
      </c>
      <c r="K9" s="8">
        <v>98.232</v>
      </c>
      <c r="L9" s="11">
        <f t="shared" si="1"/>
        <v>110323.95</v>
      </c>
      <c r="M9" s="11">
        <f t="shared" si="2"/>
        <v>98.79330001690475</v>
      </c>
      <c r="N9" s="65">
        <f t="shared" si="3"/>
        <v>117023.2519869565</v>
      </c>
      <c r="O9" s="17">
        <f t="shared" si="4"/>
        <v>94.2595325702828</v>
      </c>
      <c r="P9" s="17">
        <f t="shared" si="5"/>
        <v>99.98334026423943</v>
      </c>
      <c r="Q9" s="17">
        <f t="shared" si="6"/>
        <v>91.94936064372435</v>
      </c>
    </row>
    <row r="10" spans="1:17" ht="21" customHeight="1">
      <c r="A10" s="46"/>
      <c r="B10" s="50" t="s">
        <v>3</v>
      </c>
      <c r="C10" s="21">
        <v>619516.04</v>
      </c>
      <c r="D10" s="20">
        <v>10.268024837904115</v>
      </c>
      <c r="E10" s="14">
        <f t="shared" si="0"/>
        <v>636120.60862</v>
      </c>
      <c r="F10" s="29">
        <v>14920.5</v>
      </c>
      <c r="G10" s="8">
        <v>99.94</v>
      </c>
      <c r="H10" s="29">
        <v>0</v>
      </c>
      <c r="I10" s="8">
        <v>0</v>
      </c>
      <c r="J10" s="29">
        <v>36444</v>
      </c>
      <c r="K10" s="8">
        <v>97.72</v>
      </c>
      <c r="L10" s="11">
        <f t="shared" si="1"/>
        <v>51364.5</v>
      </c>
      <c r="M10" s="11">
        <f t="shared" si="2"/>
        <v>98.36487165260054</v>
      </c>
      <c r="N10" s="65">
        <f t="shared" si="3"/>
        <v>54005.16195652173</v>
      </c>
      <c r="O10" s="17">
        <f t="shared" si="4"/>
        <v>82.91068621887497</v>
      </c>
      <c r="P10" s="17">
        <f t="shared" si="5"/>
        <v>87.17314560010703</v>
      </c>
      <c r="Q10" s="17">
        <f t="shared" si="6"/>
        <v>84.89767698877188</v>
      </c>
    </row>
    <row r="11" spans="1:17" ht="21" customHeight="1">
      <c r="A11" s="51"/>
      <c r="B11" s="50" t="s">
        <v>67</v>
      </c>
      <c r="C11" s="21">
        <v>1003644.12</v>
      </c>
      <c r="D11" s="20">
        <v>9.83770362167817</v>
      </c>
      <c r="E11" s="14">
        <f t="shared" si="0"/>
        <v>987355.3394199999</v>
      </c>
      <c r="F11" s="29">
        <v>5249.3</v>
      </c>
      <c r="G11" s="8">
        <v>99.888</v>
      </c>
      <c r="H11" s="29">
        <v>28630.3</v>
      </c>
      <c r="I11" s="8">
        <v>99.884</v>
      </c>
      <c r="J11" s="29">
        <v>50604.42</v>
      </c>
      <c r="K11" s="8">
        <v>97.1</v>
      </c>
      <c r="L11" s="11">
        <f t="shared" si="1"/>
        <v>84484.01999999999</v>
      </c>
      <c r="M11" s="11">
        <f t="shared" si="2"/>
        <v>98.21668222700576</v>
      </c>
      <c r="N11" s="65">
        <f t="shared" si="3"/>
        <v>88555.1988173913</v>
      </c>
      <c r="O11" s="17">
        <f t="shared" si="4"/>
        <v>84.17726793437497</v>
      </c>
      <c r="P11" s="17">
        <f t="shared" si="5"/>
        <v>88.23366475498436</v>
      </c>
      <c r="Q11" s="17">
        <f t="shared" si="6"/>
        <v>89.68928944002175</v>
      </c>
    </row>
    <row r="12" spans="1:17" ht="21" customHeight="1">
      <c r="A12" s="46"/>
      <c r="B12" s="50" t="s">
        <v>68</v>
      </c>
      <c r="C12" s="21">
        <v>2063409.98</v>
      </c>
      <c r="D12" s="20">
        <v>9.850922014829065</v>
      </c>
      <c r="E12" s="14">
        <f t="shared" si="0"/>
        <v>2032649.07976</v>
      </c>
      <c r="F12" s="29">
        <v>15089.5</v>
      </c>
      <c r="G12" s="8">
        <v>99.9</v>
      </c>
      <c r="H12" s="29">
        <v>16485.05</v>
      </c>
      <c r="I12" s="8">
        <v>99.95</v>
      </c>
      <c r="J12" s="29">
        <v>141793.88</v>
      </c>
      <c r="K12" s="8">
        <v>98.41</v>
      </c>
      <c r="L12" s="11">
        <f t="shared" si="1"/>
        <v>173368.43</v>
      </c>
      <c r="M12" s="11">
        <f t="shared" si="2"/>
        <v>98.68611908350326</v>
      </c>
      <c r="N12" s="65">
        <f t="shared" si="3"/>
        <v>183492.08757173913</v>
      </c>
      <c r="O12" s="17">
        <f t="shared" si="4"/>
        <v>84.02035062367975</v>
      </c>
      <c r="P12" s="17">
        <f t="shared" si="5"/>
        <v>88.92662599787326</v>
      </c>
      <c r="Q12" s="17">
        <f t="shared" si="6"/>
        <v>90.27238857845768</v>
      </c>
    </row>
    <row r="13" spans="1:17" ht="21" customHeight="1">
      <c r="A13" s="52"/>
      <c r="B13" s="50" t="s">
        <v>70</v>
      </c>
      <c r="C13" s="21">
        <v>3306084.9</v>
      </c>
      <c r="D13" s="20">
        <v>10.190186624366483</v>
      </c>
      <c r="E13" s="14">
        <f t="shared" si="0"/>
        <v>3368962.2126999996</v>
      </c>
      <c r="F13" s="29">
        <v>43579.75</v>
      </c>
      <c r="G13" s="8">
        <v>99.87</v>
      </c>
      <c r="H13" s="29">
        <v>49668</v>
      </c>
      <c r="I13" s="8">
        <v>99.93</v>
      </c>
      <c r="J13" s="29">
        <v>181033.09</v>
      </c>
      <c r="K13" s="8">
        <f>(155602.197*97.15+25435.895*99)/181033.09</f>
        <v>97.41261690638987</v>
      </c>
      <c r="L13" s="11">
        <f t="shared" si="1"/>
        <v>274280.83999999997</v>
      </c>
      <c r="M13" s="11">
        <f t="shared" si="2"/>
        <v>98.25892292020838</v>
      </c>
      <c r="N13" s="65">
        <f t="shared" si="3"/>
        <v>287749.95469673915</v>
      </c>
      <c r="O13" s="17">
        <f t="shared" si="4"/>
        <v>82.9624308801023</v>
      </c>
      <c r="P13" s="17">
        <f t="shared" si="5"/>
        <v>87.0364686329559</v>
      </c>
      <c r="Q13" s="17">
        <f t="shared" si="6"/>
        <v>85.4120457664993</v>
      </c>
    </row>
    <row r="14" spans="1:17" ht="21" customHeight="1">
      <c r="A14" s="50"/>
      <c r="B14" s="50" t="s">
        <v>71</v>
      </c>
      <c r="C14" s="21">
        <v>2153045.4</v>
      </c>
      <c r="D14" s="20">
        <v>11.175398927110407</v>
      </c>
      <c r="E14" s="14">
        <f t="shared" si="0"/>
        <v>2406114.1253179996</v>
      </c>
      <c r="F14" s="29">
        <v>11938.3</v>
      </c>
      <c r="G14" s="8">
        <v>99.91</v>
      </c>
      <c r="H14" s="29">
        <v>41116.25</v>
      </c>
      <c r="I14" s="8">
        <v>99.96</v>
      </c>
      <c r="J14" s="29">
        <f>158653.56+244.325</f>
        <v>158897.885</v>
      </c>
      <c r="K14" s="8">
        <f>(158653.56*99.25+244.325*99.92)/158897.885</f>
        <v>99.25103020723026</v>
      </c>
      <c r="L14" s="11">
        <f t="shared" si="1"/>
        <v>211952.435</v>
      </c>
      <c r="M14" s="11">
        <f t="shared" si="2"/>
        <v>99.42567862926416</v>
      </c>
      <c r="N14" s="65">
        <f t="shared" si="3"/>
        <v>227736.80297826085</v>
      </c>
      <c r="O14" s="17">
        <f t="shared" si="4"/>
        <v>98.44308670871501</v>
      </c>
      <c r="P14" s="17">
        <f t="shared" si="5"/>
        <v>105.77426884647247</v>
      </c>
      <c r="Q14" s="17">
        <f t="shared" si="6"/>
        <v>94.64921076765735</v>
      </c>
    </row>
    <row r="15" spans="1:17" ht="21" customHeight="1">
      <c r="A15" s="47"/>
      <c r="B15" s="53" t="s">
        <v>69</v>
      </c>
      <c r="C15" s="21">
        <v>1178787.24</v>
      </c>
      <c r="D15" s="20">
        <v>9.835911112424325</v>
      </c>
      <c r="E15" s="14">
        <f t="shared" si="0"/>
        <v>1159444.65131</v>
      </c>
      <c r="F15" s="29">
        <v>8108.9</v>
      </c>
      <c r="G15" s="8">
        <v>99.92</v>
      </c>
      <c r="H15" s="29">
        <v>22451.1</v>
      </c>
      <c r="I15" s="8">
        <f>(158653.56*99.25+244.325*99.92)/158897.885</f>
        <v>99.25103020723026</v>
      </c>
      <c r="J15" s="29">
        <v>68622.02</v>
      </c>
      <c r="K15" s="8">
        <v>99.1</v>
      </c>
      <c r="L15" s="11">
        <f t="shared" si="1"/>
        <v>99182.02</v>
      </c>
      <c r="M15" s="11">
        <f t="shared" si="2"/>
        <v>99.20122895546538</v>
      </c>
      <c r="N15" s="65">
        <f t="shared" si="3"/>
        <v>106084.28857142494</v>
      </c>
      <c r="O15" s="17">
        <f t="shared" si="4"/>
        <v>84.13903428408337</v>
      </c>
      <c r="P15" s="17">
        <f t="shared" si="5"/>
        <v>89.99443238919429</v>
      </c>
      <c r="Q15" s="17">
        <f t="shared" si="6"/>
        <v>91.49577640602807</v>
      </c>
    </row>
    <row r="16" spans="1:17" ht="21" customHeight="1">
      <c r="A16" s="43" t="s">
        <v>117</v>
      </c>
      <c r="B16" s="55" t="s">
        <v>72</v>
      </c>
      <c r="C16" s="21">
        <v>868219.73</v>
      </c>
      <c r="D16" s="20">
        <v>9.9993019302844</v>
      </c>
      <c r="E16" s="14">
        <f t="shared" si="0"/>
        <v>868159.1222100001</v>
      </c>
      <c r="F16" s="29">
        <v>4216.15</v>
      </c>
      <c r="G16" s="8">
        <v>99.872</v>
      </c>
      <c r="H16" s="29">
        <v>15620.3</v>
      </c>
      <c r="I16" s="8">
        <v>99.97</v>
      </c>
      <c r="J16" s="29">
        <f>54437.17+27.648</f>
        <v>54464.818</v>
      </c>
      <c r="K16" s="8">
        <v>98.756</v>
      </c>
      <c r="L16" s="11">
        <f t="shared" si="1"/>
        <v>74301.268</v>
      </c>
      <c r="M16" s="11">
        <f t="shared" si="2"/>
        <v>99.07454459872744</v>
      </c>
      <c r="N16" s="65">
        <f t="shared" si="3"/>
        <v>79267.41065669565</v>
      </c>
      <c r="O16" s="17">
        <f t="shared" si="4"/>
        <v>85.578875292318</v>
      </c>
      <c r="P16" s="17">
        <f t="shared" si="5"/>
        <v>91.29878983134333</v>
      </c>
      <c r="Q16" s="17">
        <f t="shared" si="6"/>
        <v>91.30516356829982</v>
      </c>
    </row>
    <row r="17" spans="1:17" ht="21" customHeight="1">
      <c r="A17" s="46"/>
      <c r="B17" s="50" t="s">
        <v>87</v>
      </c>
      <c r="C17" s="21">
        <v>219573.89</v>
      </c>
      <c r="D17" s="20">
        <v>9.93548539491649</v>
      </c>
      <c r="E17" s="14">
        <f t="shared" si="0"/>
        <v>218157.31772000002</v>
      </c>
      <c r="F17" s="29">
        <v>0</v>
      </c>
      <c r="G17" s="8">
        <v>0</v>
      </c>
      <c r="H17" s="29">
        <v>0</v>
      </c>
      <c r="I17" s="8">
        <v>0</v>
      </c>
      <c r="J17" s="29">
        <v>17882.73</v>
      </c>
      <c r="K17" s="8">
        <v>97.81</v>
      </c>
      <c r="L17" s="11">
        <f t="shared" si="1"/>
        <v>17882.73</v>
      </c>
      <c r="M17" s="11">
        <f t="shared" si="2"/>
        <v>97.81</v>
      </c>
      <c r="N17" s="65">
        <f t="shared" si="3"/>
        <v>18586.37655</v>
      </c>
      <c r="O17" s="17">
        <f t="shared" si="4"/>
        <v>81.44288011657487</v>
      </c>
      <c r="P17" s="17">
        <f t="shared" si="5"/>
        <v>84.64748039942272</v>
      </c>
      <c r="Q17" s="17">
        <f t="shared" si="6"/>
        <v>85.1971262951408</v>
      </c>
    </row>
    <row r="18" spans="1:17" ht="21" customHeight="1">
      <c r="A18" s="46"/>
      <c r="B18" s="50" t="s">
        <v>75</v>
      </c>
      <c r="C18" s="21">
        <v>761397.5</v>
      </c>
      <c r="D18" s="20">
        <v>9.698217218469985</v>
      </c>
      <c r="E18" s="14">
        <f t="shared" si="0"/>
        <v>738419.83446</v>
      </c>
      <c r="F18" s="29">
        <v>10038.8</v>
      </c>
      <c r="G18" s="8">
        <v>99.9</v>
      </c>
      <c r="H18" s="29">
        <v>9444</v>
      </c>
      <c r="I18" s="8">
        <v>99.98</v>
      </c>
      <c r="J18" s="29">
        <v>42230</v>
      </c>
      <c r="K18" s="8">
        <v>97.7</v>
      </c>
      <c r="L18" s="11">
        <f t="shared" si="1"/>
        <v>61712.8</v>
      </c>
      <c r="M18" s="11">
        <f t="shared" si="2"/>
        <v>98.40678497815688</v>
      </c>
      <c r="N18" s="65">
        <f t="shared" si="3"/>
        <v>64941.70086956522</v>
      </c>
      <c r="O18" s="17">
        <f t="shared" si="4"/>
        <v>81.05201291047055</v>
      </c>
      <c r="P18" s="17">
        <f t="shared" si="5"/>
        <v>85.29276871747703</v>
      </c>
      <c r="Q18" s="17">
        <f t="shared" si="6"/>
        <v>87.9468533196383</v>
      </c>
    </row>
    <row r="19" spans="1:17" ht="21" customHeight="1">
      <c r="A19" s="46"/>
      <c r="B19" s="50" t="s">
        <v>76</v>
      </c>
      <c r="C19" s="21">
        <v>428304.22</v>
      </c>
      <c r="D19" s="20">
        <v>9.94300037762878</v>
      </c>
      <c r="E19" s="14">
        <f t="shared" si="0"/>
        <v>425862.9021199999</v>
      </c>
      <c r="F19" s="29">
        <v>0</v>
      </c>
      <c r="G19" s="8">
        <v>0</v>
      </c>
      <c r="H19" s="29">
        <v>22136.6</v>
      </c>
      <c r="I19" s="8">
        <v>99.97</v>
      </c>
      <c r="J19" s="29">
        <f>15391.01+17.5</f>
        <v>15408.51</v>
      </c>
      <c r="K19" s="8">
        <v>98.89</v>
      </c>
      <c r="L19" s="11">
        <f t="shared" si="1"/>
        <v>37545.11</v>
      </c>
      <c r="M19" s="11">
        <f t="shared" si="2"/>
        <v>99.5267680904384</v>
      </c>
      <c r="N19" s="65">
        <f t="shared" si="3"/>
        <v>40423.6512152174</v>
      </c>
      <c r="O19" s="17">
        <f t="shared" si="4"/>
        <v>87.65991145265859</v>
      </c>
      <c r="P19" s="17">
        <f t="shared" si="5"/>
        <v>94.38069794226496</v>
      </c>
      <c r="Q19" s="17">
        <f t="shared" si="6"/>
        <v>94.92174832318875</v>
      </c>
    </row>
    <row r="20" spans="1:17" ht="21" customHeight="1">
      <c r="A20" s="46"/>
      <c r="B20" s="50" t="s">
        <v>77</v>
      </c>
      <c r="C20" s="21">
        <v>549532.79</v>
      </c>
      <c r="D20" s="20">
        <v>9.803610929204062</v>
      </c>
      <c r="E20" s="14">
        <f t="shared" si="0"/>
        <v>538740.5666000001</v>
      </c>
      <c r="F20" s="29">
        <v>13315.4</v>
      </c>
      <c r="G20" s="8">
        <f>(8584.65*99.96+4730.75*99.57)/13315.4</f>
        <v>99.8214391982216</v>
      </c>
      <c r="H20" s="29">
        <v>6813.4</v>
      </c>
      <c r="I20" s="8">
        <v>99.99</v>
      </c>
      <c r="J20" s="29">
        <v>26293.67</v>
      </c>
      <c r="K20" s="8">
        <v>99.18</v>
      </c>
      <c r="L20" s="11">
        <f t="shared" si="1"/>
        <v>46422.47</v>
      </c>
      <c r="M20" s="11">
        <f t="shared" si="2"/>
        <v>99.48286784610985</v>
      </c>
      <c r="N20" s="65">
        <f t="shared" si="3"/>
        <v>49937.32495869565</v>
      </c>
      <c r="O20" s="17">
        <f t="shared" si="4"/>
        <v>84.47625118057104</v>
      </c>
      <c r="P20" s="17">
        <f t="shared" si="5"/>
        <v>90.8723298544126</v>
      </c>
      <c r="Q20" s="17">
        <f t="shared" si="6"/>
        <v>92.69271344062851</v>
      </c>
    </row>
    <row r="21" spans="1:17" ht="21" customHeight="1">
      <c r="A21" s="46"/>
      <c r="B21" s="50" t="s">
        <v>78</v>
      </c>
      <c r="C21" s="21">
        <v>467276</v>
      </c>
      <c r="D21" s="20">
        <v>10.0821204530085</v>
      </c>
      <c r="E21" s="14">
        <f t="shared" si="0"/>
        <v>471113.29167999997</v>
      </c>
      <c r="F21" s="29">
        <v>5025.6</v>
      </c>
      <c r="G21" s="8">
        <v>99.95</v>
      </c>
      <c r="H21" s="29">
        <v>16130</v>
      </c>
      <c r="I21" s="8">
        <v>99.97</v>
      </c>
      <c r="J21" s="29">
        <v>17380.1</v>
      </c>
      <c r="K21" s="8">
        <v>99.42</v>
      </c>
      <c r="L21" s="11">
        <f t="shared" si="1"/>
        <v>38535.7</v>
      </c>
      <c r="M21" s="11">
        <f t="shared" si="2"/>
        <v>99.71933459104157</v>
      </c>
      <c r="N21" s="65">
        <f t="shared" si="3"/>
        <v>41651.50786956522</v>
      </c>
      <c r="O21" s="17">
        <f t="shared" si="4"/>
        <v>82.46881928453419</v>
      </c>
      <c r="P21" s="17">
        <f t="shared" si="5"/>
        <v>89.13684389860643</v>
      </c>
      <c r="Q21" s="17">
        <f t="shared" si="6"/>
        <v>88.41081031918047</v>
      </c>
    </row>
    <row r="22" spans="1:17" ht="21" customHeight="1">
      <c r="A22" s="51"/>
      <c r="B22" s="50" t="s">
        <v>79</v>
      </c>
      <c r="C22" s="21">
        <v>733150.01</v>
      </c>
      <c r="D22" s="20">
        <v>10.204517110215956</v>
      </c>
      <c r="E22" s="14">
        <f t="shared" si="0"/>
        <v>748144.1821399999</v>
      </c>
      <c r="F22" s="29">
        <v>8285.7</v>
      </c>
      <c r="G22" s="8">
        <v>99.96</v>
      </c>
      <c r="H22" s="29">
        <v>16125.3</v>
      </c>
      <c r="I22" s="8">
        <v>99.97</v>
      </c>
      <c r="J22" s="29">
        <v>40228.82</v>
      </c>
      <c r="K22" s="8">
        <v>97.32</v>
      </c>
      <c r="L22" s="11">
        <f t="shared" si="1"/>
        <v>64639.82</v>
      </c>
      <c r="M22" s="11">
        <f t="shared" si="2"/>
        <v>98.31948132590716</v>
      </c>
      <c r="N22" s="65">
        <f t="shared" si="3"/>
        <v>67899.18642173913</v>
      </c>
      <c r="O22" s="17">
        <f t="shared" si="4"/>
        <v>88.16724970105368</v>
      </c>
      <c r="P22" s="17">
        <f t="shared" si="5"/>
        <v>92.61295164101428</v>
      </c>
      <c r="Q22" s="17">
        <f t="shared" si="6"/>
        <v>90.75681939745832</v>
      </c>
    </row>
    <row r="23" spans="1:17" ht="21" customHeight="1">
      <c r="A23" s="46"/>
      <c r="B23" s="50" t="s">
        <v>80</v>
      </c>
      <c r="C23" s="21">
        <v>1397426.23</v>
      </c>
      <c r="D23" s="20">
        <v>9.716858621080842</v>
      </c>
      <c r="E23" s="14">
        <f t="shared" si="0"/>
        <v>1357859.31103</v>
      </c>
      <c r="F23" s="29">
        <v>9128.05</v>
      </c>
      <c r="G23" s="8">
        <v>99.97</v>
      </c>
      <c r="H23" s="29">
        <v>22406.15</v>
      </c>
      <c r="I23" s="8">
        <v>99.98</v>
      </c>
      <c r="J23" s="29">
        <v>84520.89</v>
      </c>
      <c r="K23" s="8">
        <v>99.09</v>
      </c>
      <c r="L23" s="11">
        <f t="shared" si="1"/>
        <v>116055.09</v>
      </c>
      <c r="M23" s="11">
        <f t="shared" si="2"/>
        <v>99.33104205597533</v>
      </c>
      <c r="N23" s="65">
        <f t="shared" si="3"/>
        <v>124459.09838260869</v>
      </c>
      <c r="O23" s="17">
        <f t="shared" si="4"/>
        <v>83.04917104640293</v>
      </c>
      <c r="P23" s="17">
        <f t="shared" si="5"/>
        <v>89.06309020878238</v>
      </c>
      <c r="Q23" s="17">
        <f t="shared" si="6"/>
        <v>91.65831641880528</v>
      </c>
    </row>
    <row r="24" spans="1:17" ht="21" customHeight="1">
      <c r="A24" s="46"/>
      <c r="B24" s="50" t="s">
        <v>81</v>
      </c>
      <c r="C24" s="21">
        <v>1954502.65</v>
      </c>
      <c r="D24" s="20">
        <v>10.213506640423333</v>
      </c>
      <c r="E24" s="14">
        <f t="shared" si="0"/>
        <v>1996232.57945</v>
      </c>
      <c r="F24" s="29">
        <v>4619.3</v>
      </c>
      <c r="G24" s="8">
        <v>99.95</v>
      </c>
      <c r="H24" s="29">
        <v>21113.8</v>
      </c>
      <c r="I24" s="8">
        <v>99.96</v>
      </c>
      <c r="J24" s="29">
        <f>141264.93+4080.177</f>
        <v>145345.107</v>
      </c>
      <c r="K24" s="8">
        <v>98.94</v>
      </c>
      <c r="L24" s="11">
        <f t="shared" si="1"/>
        <v>171078.207</v>
      </c>
      <c r="M24" s="11">
        <f t="shared" si="2"/>
        <v>99.09315550390353</v>
      </c>
      <c r="N24" s="65">
        <f t="shared" si="3"/>
        <v>182581.93520826084</v>
      </c>
      <c r="O24" s="17">
        <f t="shared" si="4"/>
        <v>87.53030189035559</v>
      </c>
      <c r="P24" s="17">
        <f t="shared" si="5"/>
        <v>93.41605917406193</v>
      </c>
      <c r="Q24" s="17">
        <f t="shared" si="6"/>
        <v>91.4632578827892</v>
      </c>
    </row>
    <row r="25" spans="1:17" ht="21" customHeight="1">
      <c r="A25" s="46"/>
      <c r="B25" s="50" t="s">
        <v>82</v>
      </c>
      <c r="C25" s="21">
        <v>575287.28</v>
      </c>
      <c r="D25" s="20">
        <v>9.913591714386593</v>
      </c>
      <c r="E25" s="14">
        <f t="shared" si="0"/>
        <v>570316.3212400001</v>
      </c>
      <c r="F25" s="29">
        <v>16734.2</v>
      </c>
      <c r="G25" s="8">
        <v>98.74</v>
      </c>
      <c r="H25" s="29">
        <v>14347.35</v>
      </c>
      <c r="I25" s="8">
        <v>99.98</v>
      </c>
      <c r="J25" s="29">
        <v>16328.925</v>
      </c>
      <c r="K25" s="8">
        <v>99.96</v>
      </c>
      <c r="L25" s="11">
        <f t="shared" si="1"/>
        <v>47410.475000000006</v>
      </c>
      <c r="M25" s="11">
        <f t="shared" si="2"/>
        <v>99.53543608242691</v>
      </c>
      <c r="N25" s="65">
        <f t="shared" si="3"/>
        <v>51054.31639130434</v>
      </c>
      <c r="O25" s="17">
        <f t="shared" si="4"/>
        <v>82.41182561867178</v>
      </c>
      <c r="P25" s="17">
        <f t="shared" si="5"/>
        <v>88.74577652977888</v>
      </c>
      <c r="Q25" s="17">
        <f t="shared" si="6"/>
        <v>89.51929743181888</v>
      </c>
    </row>
    <row r="26" spans="1:17" ht="21" customHeight="1">
      <c r="A26" s="46"/>
      <c r="B26" s="50" t="s">
        <v>83</v>
      </c>
      <c r="C26" s="21">
        <v>451540.45</v>
      </c>
      <c r="D26" s="20">
        <v>9.998306356385125</v>
      </c>
      <c r="E26" s="14">
        <f t="shared" si="0"/>
        <v>451463.97514000005</v>
      </c>
      <c r="F26" s="29">
        <v>16388.8</v>
      </c>
      <c r="G26" s="8">
        <v>99.97</v>
      </c>
      <c r="H26" s="29">
        <v>9990.15</v>
      </c>
      <c r="I26" s="8">
        <v>99.98</v>
      </c>
      <c r="J26" s="29">
        <v>10914.79</v>
      </c>
      <c r="K26" s="8">
        <v>99.24</v>
      </c>
      <c r="L26" s="11">
        <f t="shared" si="1"/>
        <v>37293.74</v>
      </c>
      <c r="M26" s="11">
        <f t="shared" si="2"/>
        <v>99.75902906493154</v>
      </c>
      <c r="N26" s="65">
        <f t="shared" si="3"/>
        <v>40341.31070869565</v>
      </c>
      <c r="O26" s="17">
        <f t="shared" si="4"/>
        <v>82.5922461653214</v>
      </c>
      <c r="P26" s="17">
        <f t="shared" si="5"/>
        <v>89.34152124952625</v>
      </c>
      <c r="Q26" s="17">
        <f t="shared" si="6"/>
        <v>89.35665508235893</v>
      </c>
    </row>
    <row r="27" spans="1:17" ht="21" customHeight="1">
      <c r="A27" s="51"/>
      <c r="B27" s="50" t="s">
        <v>84</v>
      </c>
      <c r="C27" s="21">
        <v>2705498.21</v>
      </c>
      <c r="D27" s="20">
        <v>10.105255378934439</v>
      </c>
      <c r="E27" s="14">
        <f t="shared" si="0"/>
        <v>2733975.0339299995</v>
      </c>
      <c r="F27" s="29">
        <v>16443.18</v>
      </c>
      <c r="G27" s="8">
        <v>99.89</v>
      </c>
      <c r="H27" s="29">
        <v>82471.5</v>
      </c>
      <c r="I27" s="8">
        <v>99.98</v>
      </c>
      <c r="J27" s="29">
        <f>126650.373+26813.654</f>
        <v>153464.027</v>
      </c>
      <c r="K27" s="8">
        <v>99.49</v>
      </c>
      <c r="L27" s="11">
        <f t="shared" si="1"/>
        <v>252378.707</v>
      </c>
      <c r="M27" s="11">
        <f t="shared" si="2"/>
        <v>99.67618174075993</v>
      </c>
      <c r="N27" s="65">
        <f t="shared" si="3"/>
        <v>272548.05470499996</v>
      </c>
      <c r="O27" s="17">
        <f t="shared" si="4"/>
        <v>93.28363480972327</v>
      </c>
      <c r="P27" s="17">
        <f t="shared" si="5"/>
        <v>100.73858252709766</v>
      </c>
      <c r="Q27" s="17">
        <f t="shared" si="6"/>
        <v>99.6892990325596</v>
      </c>
    </row>
    <row r="28" spans="1:17" ht="21" customHeight="1">
      <c r="A28" s="46"/>
      <c r="B28" s="50" t="s">
        <v>85</v>
      </c>
      <c r="C28" s="21">
        <v>462629.67</v>
      </c>
      <c r="D28" s="20">
        <v>10.043869426057347</v>
      </c>
      <c r="E28" s="14">
        <f t="shared" si="0"/>
        <v>464659.19980999996</v>
      </c>
      <c r="F28" s="29">
        <v>5213.8</v>
      </c>
      <c r="G28" s="8">
        <v>99.95</v>
      </c>
      <c r="H28" s="29">
        <v>22238.5</v>
      </c>
      <c r="I28" s="8">
        <v>99.98</v>
      </c>
      <c r="J28" s="29">
        <v>9864.72</v>
      </c>
      <c r="K28" s="8">
        <v>99.13</v>
      </c>
      <c r="L28" s="11">
        <f t="shared" si="1"/>
        <v>37317.02</v>
      </c>
      <c r="M28" s="11">
        <f t="shared" si="2"/>
        <v>99.7511117875972</v>
      </c>
      <c r="N28" s="65">
        <f t="shared" si="3"/>
        <v>40360.07029565217</v>
      </c>
      <c r="O28" s="17">
        <f t="shared" si="4"/>
        <v>80.66283340625343</v>
      </c>
      <c r="P28" s="17">
        <f t="shared" si="5"/>
        <v>87.24055743258354</v>
      </c>
      <c r="Q28" s="17">
        <f t="shared" si="6"/>
        <v>86.85950974855439</v>
      </c>
    </row>
    <row r="29" spans="1:17" s="10" customFormat="1" ht="21" customHeight="1">
      <c r="A29" s="46"/>
      <c r="B29" s="50" t="s">
        <v>86</v>
      </c>
      <c r="C29" s="64">
        <v>515254.12</v>
      </c>
      <c r="D29" s="2">
        <v>9.682117520380041</v>
      </c>
      <c r="E29" s="14">
        <f t="shared" si="0"/>
        <v>498875.09427000006</v>
      </c>
      <c r="F29" s="62">
        <v>8898.55</v>
      </c>
      <c r="G29" s="8">
        <v>99.96</v>
      </c>
      <c r="H29" s="62">
        <v>10994.7</v>
      </c>
      <c r="I29" s="8">
        <v>99.97</v>
      </c>
      <c r="J29" s="62">
        <v>21564.71</v>
      </c>
      <c r="K29" s="8">
        <v>98.875</v>
      </c>
      <c r="L29" s="11">
        <f t="shared" si="1"/>
        <v>41457.96</v>
      </c>
      <c r="M29" s="11">
        <f t="shared" si="2"/>
        <v>99.39828004682333</v>
      </c>
      <c r="N29" s="65">
        <f t="shared" si="3"/>
        <v>44520.693875</v>
      </c>
      <c r="O29" s="17">
        <f t="shared" si="4"/>
        <v>80.46119068392893</v>
      </c>
      <c r="P29" s="17">
        <f t="shared" si="5"/>
        <v>86.40531370229509</v>
      </c>
      <c r="Q29" s="17">
        <f t="shared" si="6"/>
        <v>89.24216579732604</v>
      </c>
    </row>
    <row r="30" spans="1:17" ht="21" customHeight="1">
      <c r="A30" s="46"/>
      <c r="B30" s="50" t="s">
        <v>73</v>
      </c>
      <c r="C30" s="21">
        <v>858772.64</v>
      </c>
      <c r="D30" s="20">
        <v>10.737716871720552</v>
      </c>
      <c r="E30" s="14">
        <f t="shared" si="0"/>
        <v>922125.74655</v>
      </c>
      <c r="F30" s="29">
        <v>7098.05</v>
      </c>
      <c r="G30" s="8">
        <v>99.93</v>
      </c>
      <c r="H30" s="29">
        <v>5740.85</v>
      </c>
      <c r="I30" s="8">
        <v>99.95</v>
      </c>
      <c r="J30" s="29">
        <f>63588.01+2165.12</f>
        <v>65753.13</v>
      </c>
      <c r="K30" s="8">
        <f>(63588.01*98+404.85*99.27+1241.75*99.08+516.92*89.62+1.6*99.7)/65753.13</f>
        <v>97.9623771507151</v>
      </c>
      <c r="L30" s="11">
        <f t="shared" si="1"/>
        <v>78592.03</v>
      </c>
      <c r="M30" s="11">
        <f t="shared" si="2"/>
        <v>98.28527159687822</v>
      </c>
      <c r="N30" s="65">
        <f t="shared" si="3"/>
        <v>82496.46769347826</v>
      </c>
      <c r="O30" s="17">
        <f t="shared" si="4"/>
        <v>91.51669061091653</v>
      </c>
      <c r="P30" s="17">
        <f t="shared" si="5"/>
        <v>96.06322308251256</v>
      </c>
      <c r="Q30" s="17">
        <f t="shared" si="6"/>
        <v>89.46336007006295</v>
      </c>
    </row>
    <row r="31" spans="1:17" ht="18" customHeight="1">
      <c r="A31" s="46"/>
      <c r="B31" s="50" t="s">
        <v>88</v>
      </c>
      <c r="C31" s="21">
        <v>180451.53</v>
      </c>
      <c r="D31" s="20">
        <v>9.318836575117983</v>
      </c>
      <c r="E31" s="14">
        <f t="shared" si="0"/>
        <v>168159.83177999998</v>
      </c>
      <c r="F31" s="29">
        <v>3343.55</v>
      </c>
      <c r="G31" s="8">
        <v>99.89</v>
      </c>
      <c r="H31" s="29">
        <v>5534.3</v>
      </c>
      <c r="I31" s="8">
        <v>99.94</v>
      </c>
      <c r="J31" s="29">
        <v>5455.14</v>
      </c>
      <c r="K31" s="8">
        <v>98.69</v>
      </c>
      <c r="L31" s="11">
        <f>(F31+H31+J31)</f>
        <v>14332.990000000002</v>
      </c>
      <c r="M31" s="11">
        <f>((F31*G31+H31*I31+J31*K31)/L31)</f>
        <v>99.4525858247302</v>
      </c>
      <c r="N31" s="65">
        <f>((F31*(2*G31-100)/92+((H31*(2*I31-100)/92+((J31*(2*K31-100)/92))))))</f>
        <v>15408.769958695651</v>
      </c>
      <c r="O31" s="17">
        <f>(L31*1000/C31)</f>
        <v>79.42847589045104</v>
      </c>
      <c r="P31" s="22">
        <f>(N31*1000/C31)</f>
        <v>85.39007654130532</v>
      </c>
      <c r="Q31" s="22">
        <f>(N31*1000/E31)</f>
        <v>91.63169227508878</v>
      </c>
    </row>
    <row r="32" spans="1:17" ht="18" customHeight="1">
      <c r="A32" s="46"/>
      <c r="B32" s="50" t="s">
        <v>74</v>
      </c>
      <c r="C32" s="21">
        <v>1476261.3</v>
      </c>
      <c r="D32" s="20">
        <v>10.654145099244966</v>
      </c>
      <c r="E32" s="14">
        <f t="shared" si="0"/>
        <v>1572830.2094600003</v>
      </c>
      <c r="F32" s="29">
        <v>7044.8</v>
      </c>
      <c r="G32" s="8">
        <v>99.93</v>
      </c>
      <c r="H32" s="29">
        <v>2744.95</v>
      </c>
      <c r="I32" s="8">
        <v>99.97</v>
      </c>
      <c r="J32" s="29">
        <v>131365.04</v>
      </c>
      <c r="K32" s="8">
        <v>99.07</v>
      </c>
      <c r="L32" s="11">
        <f>(F32+H32+J32)</f>
        <v>141154.79</v>
      </c>
      <c r="M32" s="11">
        <f>((F32*G32+H32*I32+J32*K32)/L32)</f>
        <v>99.13042290877978</v>
      </c>
      <c r="N32" s="65">
        <f>((F32*(2*G32-100)/92+((H32*(2*I32-100)/92+((J32*(2*K32-100)/92))))))</f>
        <v>150760.75061521737</v>
      </c>
      <c r="O32" s="17">
        <f>(L32*1000/C32)</f>
        <v>95.61639934610491</v>
      </c>
      <c r="P32" s="17">
        <f>(N32*1000/C32)</f>
        <v>102.12335080193282</v>
      </c>
      <c r="Q32" s="17">
        <f>(N32*1000/E32)</f>
        <v>95.85316311223325</v>
      </c>
    </row>
    <row r="33" spans="1:17" ht="18" customHeight="1">
      <c r="A33" s="47"/>
      <c r="B33" s="53" t="s">
        <v>110</v>
      </c>
      <c r="C33" s="21">
        <v>248142.69</v>
      </c>
      <c r="D33" s="20">
        <v>10.372787506252955</v>
      </c>
      <c r="E33" s="14">
        <f t="shared" si="0"/>
        <v>257393.13946000003</v>
      </c>
      <c r="F33" s="29">
        <v>0</v>
      </c>
      <c r="G33" s="8">
        <v>0</v>
      </c>
      <c r="H33" s="29">
        <v>0</v>
      </c>
      <c r="I33" s="8">
        <v>0</v>
      </c>
      <c r="J33" s="29">
        <v>23055.689</v>
      </c>
      <c r="K33" s="30">
        <v>89.93</v>
      </c>
      <c r="L33" s="12">
        <f>(F33+H33+J33)</f>
        <v>23055.689</v>
      </c>
      <c r="M33" s="12">
        <f>((F33*G33+H33*I33+J33*K33)/L33)</f>
        <v>89.93</v>
      </c>
      <c r="N33" s="66">
        <f>((F33*(2*G33-100)/92+((H33*(2*I33-100)/92+((J33*(2*K33-100)/92))))))</f>
        <v>20013.340473260872</v>
      </c>
      <c r="O33" s="18">
        <f>(L33*1000/C33)</f>
        <v>92.91302919300182</v>
      </c>
      <c r="P33" s="18">
        <f>(N33*1000/C33)</f>
        <v>80.65254903644703</v>
      </c>
      <c r="Q33" s="18">
        <f>(N33*1000/E33)</f>
        <v>77.75397788475644</v>
      </c>
    </row>
    <row r="34" spans="14:17" ht="18" customHeight="1">
      <c r="N34" s="19"/>
      <c r="O34" s="19"/>
      <c r="P34" s="19"/>
      <c r="Q34" s="19"/>
    </row>
    <row r="35" spans="14:17" ht="18" customHeight="1">
      <c r="N35" s="19"/>
      <c r="O35" s="19"/>
      <c r="P35" s="19"/>
      <c r="Q35" s="19"/>
    </row>
    <row r="36" spans="14:17" ht="18" customHeight="1">
      <c r="N36" s="19"/>
      <c r="O36" s="19"/>
      <c r="P36" s="19"/>
      <c r="Q36" s="19"/>
    </row>
    <row r="37" spans="14:17" ht="18" customHeight="1">
      <c r="N37" s="19"/>
      <c r="O37" s="19"/>
      <c r="P37" s="19"/>
      <c r="Q37" s="19"/>
    </row>
    <row r="38" spans="14:17" ht="18" customHeight="1">
      <c r="N38" s="19"/>
      <c r="O38" s="19"/>
      <c r="P38" s="19"/>
      <c r="Q38" s="19"/>
    </row>
    <row r="39" spans="5:17" ht="18.75" customHeight="1">
      <c r="E39" s="9"/>
      <c r="N39" s="19"/>
      <c r="O39" s="19"/>
      <c r="P39" s="19"/>
      <c r="Q39" s="19"/>
    </row>
    <row r="40" spans="1:17" ht="23.25" customHeight="1">
      <c r="A40" s="104" t="s">
        <v>108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22" ht="15.75" customHeight="1">
      <c r="A41" s="109" t="s">
        <v>131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5"/>
      <c r="S41" s="5"/>
      <c r="T41" s="5"/>
      <c r="U41" s="28"/>
      <c r="V41" s="28"/>
    </row>
    <row r="42" spans="1:20" s="39" customFormat="1" ht="18" customHeight="1">
      <c r="A42" s="43"/>
      <c r="B42" s="44"/>
      <c r="C42" s="43" t="s">
        <v>5</v>
      </c>
      <c r="D42" s="45"/>
      <c r="E42" s="57" t="s">
        <v>5</v>
      </c>
      <c r="F42" s="105" t="s">
        <v>49</v>
      </c>
      <c r="G42" s="106"/>
      <c r="H42" s="105" t="s">
        <v>50</v>
      </c>
      <c r="I42" s="106"/>
      <c r="J42" s="105" t="s">
        <v>0</v>
      </c>
      <c r="K42" s="106"/>
      <c r="L42" s="107" t="s">
        <v>24</v>
      </c>
      <c r="M42" s="108"/>
      <c r="N42" s="43" t="s">
        <v>11</v>
      </c>
      <c r="O42" s="43" t="s">
        <v>11</v>
      </c>
      <c r="P42" s="44" t="s">
        <v>12</v>
      </c>
      <c r="Q42" s="43" t="s">
        <v>12</v>
      </c>
      <c r="R42" s="58"/>
      <c r="S42" s="42"/>
      <c r="T42" s="42"/>
    </row>
    <row r="43" spans="1:17" s="39" customFormat="1" ht="18" customHeight="1">
      <c r="A43" s="46" t="s">
        <v>109</v>
      </c>
      <c r="B43" s="46" t="s">
        <v>17</v>
      </c>
      <c r="C43" s="46" t="s">
        <v>18</v>
      </c>
      <c r="D43" s="46" t="s">
        <v>64</v>
      </c>
      <c r="E43" s="49" t="s">
        <v>52</v>
      </c>
      <c r="F43" s="100" t="s">
        <v>53</v>
      </c>
      <c r="G43" s="102" t="s">
        <v>54</v>
      </c>
      <c r="H43" s="102" t="s">
        <v>53</v>
      </c>
      <c r="I43" s="102" t="s">
        <v>54</v>
      </c>
      <c r="J43" s="102" t="s">
        <v>53</v>
      </c>
      <c r="K43" s="102" t="s">
        <v>54</v>
      </c>
      <c r="L43" s="98" t="s">
        <v>53</v>
      </c>
      <c r="M43" s="98" t="s">
        <v>54</v>
      </c>
      <c r="N43" s="46" t="s">
        <v>61</v>
      </c>
      <c r="O43" s="46" t="s">
        <v>48</v>
      </c>
      <c r="P43" s="46" t="s">
        <v>62</v>
      </c>
      <c r="Q43" s="46" t="s">
        <v>62</v>
      </c>
    </row>
    <row r="44" spans="1:17" s="39" customFormat="1" ht="18" customHeight="1">
      <c r="A44" s="47"/>
      <c r="B44" s="47"/>
      <c r="C44" s="47" t="s">
        <v>1</v>
      </c>
      <c r="D44" s="47"/>
      <c r="E44" s="59" t="s">
        <v>59</v>
      </c>
      <c r="F44" s="101"/>
      <c r="G44" s="103"/>
      <c r="H44" s="103"/>
      <c r="I44" s="103"/>
      <c r="J44" s="103"/>
      <c r="K44" s="103"/>
      <c r="L44" s="99"/>
      <c r="M44" s="99"/>
      <c r="N44" s="47" t="s">
        <v>1</v>
      </c>
      <c r="O44" s="47" t="s">
        <v>63</v>
      </c>
      <c r="P44" s="47" t="s">
        <v>63</v>
      </c>
      <c r="Q44" s="47" t="s">
        <v>60</v>
      </c>
    </row>
    <row r="45" spans="1:17" ht="21" customHeight="1">
      <c r="A45" s="46" t="s">
        <v>118</v>
      </c>
      <c r="B45" s="50" t="s">
        <v>89</v>
      </c>
      <c r="C45" s="21">
        <v>236307.81</v>
      </c>
      <c r="D45" s="20">
        <v>9.997156659782002</v>
      </c>
      <c r="E45" s="14">
        <f aca="true" t="shared" si="7" ref="E45:E67">C45*D45/10</f>
        <v>236240.61965</v>
      </c>
      <c r="F45" s="29">
        <v>0</v>
      </c>
      <c r="G45" s="8">
        <v>0</v>
      </c>
      <c r="H45" s="29">
        <v>0</v>
      </c>
      <c r="I45" s="8">
        <v>0</v>
      </c>
      <c r="J45" s="29">
        <v>20467.09</v>
      </c>
      <c r="K45" s="8">
        <v>98.6</v>
      </c>
      <c r="L45" s="11">
        <f>(F45+H45+J45)</f>
        <v>20467.09</v>
      </c>
      <c r="M45" s="11">
        <f>((F45*G45+H45*I45+J45*K45)/L45)</f>
        <v>98.6</v>
      </c>
      <c r="N45" s="65">
        <f aca="true" t="shared" si="8" ref="N45:N65">((F45*(2*G45-100)/92+((H45*(2*I45-100)/92+((J45*(2*K45-100)/92))))))</f>
        <v>21623.92552173913</v>
      </c>
      <c r="O45" s="17">
        <f aca="true" t="shared" si="9" ref="O45:O65">(L45*1000/C45)</f>
        <v>86.61199136837669</v>
      </c>
      <c r="P45" s="17">
        <f aca="true" t="shared" si="10" ref="P45:P65">(N45*1000/C45)</f>
        <v>91.50745175006755</v>
      </c>
      <c r="Q45" s="17">
        <f aca="true" t="shared" si="11" ref="Q45:Q65">(N45*1000/E45)</f>
        <v>91.53347783194882</v>
      </c>
    </row>
    <row r="46" spans="1:17" ht="21" customHeight="1">
      <c r="A46" s="46"/>
      <c r="B46" s="50" t="s">
        <v>90</v>
      </c>
      <c r="C46" s="21">
        <v>332781.89</v>
      </c>
      <c r="D46" s="20">
        <v>9.727138502338573</v>
      </c>
      <c r="E46" s="14">
        <f t="shared" si="7"/>
        <v>323701.55350999994</v>
      </c>
      <c r="F46" s="29">
        <v>8716</v>
      </c>
      <c r="G46" s="8">
        <v>99.99</v>
      </c>
      <c r="H46" s="29">
        <v>7749</v>
      </c>
      <c r="I46" s="8">
        <v>99.99</v>
      </c>
      <c r="J46" s="29">
        <v>9775.94</v>
      </c>
      <c r="K46" s="8">
        <v>98.7</v>
      </c>
      <c r="L46" s="11">
        <f aca="true" t="shared" si="12" ref="L46:L68">(F46+H46+J46)</f>
        <v>26240.940000000002</v>
      </c>
      <c r="M46" s="11">
        <f aca="true" t="shared" si="13" ref="M46:M68">((F46*G46+H46*I46+J46*K46)/L46)</f>
        <v>99.50941650718305</v>
      </c>
      <c r="N46" s="65">
        <f t="shared" si="8"/>
        <v>28242.90495652174</v>
      </c>
      <c r="O46" s="17">
        <f t="shared" si="9"/>
        <v>78.85326932904913</v>
      </c>
      <c r="P46" s="17">
        <f t="shared" si="10"/>
        <v>84.86911639489077</v>
      </c>
      <c r="Q46" s="17">
        <f t="shared" si="11"/>
        <v>87.24982827630836</v>
      </c>
    </row>
    <row r="47" spans="1:17" ht="21" customHeight="1">
      <c r="A47" s="46"/>
      <c r="B47" s="50" t="s">
        <v>91</v>
      </c>
      <c r="C47" s="21">
        <v>1231936.45</v>
      </c>
      <c r="D47" s="20">
        <v>10.62186027875058</v>
      </c>
      <c r="E47" s="14">
        <f t="shared" si="7"/>
        <v>1308545.6844199998</v>
      </c>
      <c r="F47" s="29">
        <v>27307.55</v>
      </c>
      <c r="G47" s="22">
        <v>99.27</v>
      </c>
      <c r="H47" s="29">
        <v>6940.05</v>
      </c>
      <c r="I47" s="8">
        <v>99.99</v>
      </c>
      <c r="J47" s="29">
        <v>80067.41</v>
      </c>
      <c r="K47" s="8">
        <v>99.16</v>
      </c>
      <c r="L47" s="11">
        <f t="shared" si="12"/>
        <v>114315.01000000001</v>
      </c>
      <c r="M47" s="11">
        <f t="shared" si="13"/>
        <v>99.23666597763496</v>
      </c>
      <c r="N47" s="65">
        <f t="shared" si="8"/>
        <v>122358.4774695652</v>
      </c>
      <c r="O47" s="17">
        <f t="shared" si="9"/>
        <v>92.7929439866805</v>
      </c>
      <c r="P47" s="17">
        <f t="shared" si="10"/>
        <v>99.32206930768645</v>
      </c>
      <c r="Q47" s="17">
        <f t="shared" si="11"/>
        <v>93.5072263249253</v>
      </c>
    </row>
    <row r="48" spans="1:17" ht="21" customHeight="1">
      <c r="A48" s="51"/>
      <c r="B48" s="50" t="s">
        <v>92</v>
      </c>
      <c r="C48" s="21">
        <v>321497.04</v>
      </c>
      <c r="D48" s="20">
        <v>10.342873136561384</v>
      </c>
      <c r="E48" s="14">
        <f t="shared" si="7"/>
        <v>332520.30985</v>
      </c>
      <c r="F48" s="29">
        <v>13117.35</v>
      </c>
      <c r="G48" s="8">
        <f>(1926.65*99.87+11190.7*99.54)/13117.35</f>
        <v>99.58846973664652</v>
      </c>
      <c r="H48" s="29">
        <v>1196.75</v>
      </c>
      <c r="I48" s="8">
        <v>99.92</v>
      </c>
      <c r="J48" s="29">
        <v>12790.24</v>
      </c>
      <c r="K48" s="8">
        <v>98.82</v>
      </c>
      <c r="L48" s="12">
        <f t="shared" si="12"/>
        <v>27104.34</v>
      </c>
      <c r="M48" s="12">
        <f t="shared" si="13"/>
        <v>99.24047552163233</v>
      </c>
      <c r="N48" s="66">
        <f t="shared" si="8"/>
        <v>29013.708484782608</v>
      </c>
      <c r="O48" s="18">
        <f t="shared" si="9"/>
        <v>84.30665489175266</v>
      </c>
      <c r="P48" s="18">
        <f t="shared" si="10"/>
        <v>90.24564731539242</v>
      </c>
      <c r="Q48" s="18">
        <f t="shared" si="11"/>
        <v>87.25394397073278</v>
      </c>
    </row>
    <row r="49" spans="1:17" ht="21" customHeight="1">
      <c r="A49" s="43" t="s">
        <v>119</v>
      </c>
      <c r="B49" s="55" t="s">
        <v>93</v>
      </c>
      <c r="C49" s="21">
        <v>1050796.97</v>
      </c>
      <c r="D49" s="20">
        <v>11.336086718921543</v>
      </c>
      <c r="E49" s="14">
        <f t="shared" si="7"/>
        <v>1191192.5575899999</v>
      </c>
      <c r="F49" s="29">
        <v>4500</v>
      </c>
      <c r="G49" s="8">
        <v>99.91</v>
      </c>
      <c r="H49" s="29">
        <v>31506</v>
      </c>
      <c r="I49" s="8">
        <v>99.92</v>
      </c>
      <c r="J49" s="29">
        <v>67337.51</v>
      </c>
      <c r="K49" s="8">
        <v>99.12</v>
      </c>
      <c r="L49" s="11">
        <f t="shared" si="12"/>
        <v>103343.51</v>
      </c>
      <c r="M49" s="11">
        <f t="shared" si="13"/>
        <v>99.39829323776597</v>
      </c>
      <c r="N49" s="65">
        <f t="shared" si="8"/>
        <v>110978.10893913044</v>
      </c>
      <c r="O49" s="17">
        <f t="shared" si="9"/>
        <v>98.34774266621649</v>
      </c>
      <c r="P49" s="17">
        <f t="shared" si="10"/>
        <v>105.613274597785</v>
      </c>
      <c r="Q49" s="17">
        <f t="shared" si="11"/>
        <v>93.16554929092189</v>
      </c>
    </row>
    <row r="50" spans="1:17" ht="21" customHeight="1">
      <c r="A50" s="52"/>
      <c r="B50" s="50" t="s">
        <v>94</v>
      </c>
      <c r="C50" s="21">
        <v>791754.41</v>
      </c>
      <c r="D50" s="20">
        <v>12.675455548267802</v>
      </c>
      <c r="E50" s="14">
        <f t="shared" si="7"/>
        <v>1003584.78291</v>
      </c>
      <c r="F50" s="29">
        <v>13528</v>
      </c>
      <c r="G50" s="8">
        <v>99.97</v>
      </c>
      <c r="H50" s="29">
        <v>0</v>
      </c>
      <c r="I50" s="8">
        <v>0</v>
      </c>
      <c r="J50" s="29">
        <v>71588.39</v>
      </c>
      <c r="K50" s="8">
        <v>98.67</v>
      </c>
      <c r="L50" s="11">
        <f t="shared" si="12"/>
        <v>85116.39</v>
      </c>
      <c r="M50" s="11">
        <f t="shared" si="13"/>
        <v>98.87661590558527</v>
      </c>
      <c r="N50" s="65">
        <f t="shared" si="8"/>
        <v>90439.15437608695</v>
      </c>
      <c r="O50" s="17">
        <f t="shared" si="9"/>
        <v>107.50352498825993</v>
      </c>
      <c r="P50" s="17">
        <f t="shared" si="10"/>
        <v>114.22627172494934</v>
      </c>
      <c r="Q50" s="17">
        <f t="shared" si="11"/>
        <v>90.11610769331224</v>
      </c>
    </row>
    <row r="51" spans="1:17" ht="21" customHeight="1">
      <c r="A51" s="46"/>
      <c r="B51" s="50" t="s">
        <v>95</v>
      </c>
      <c r="C51" s="21">
        <v>1633874.4</v>
      </c>
      <c r="D51" s="20">
        <v>12.699473351807214</v>
      </c>
      <c r="E51" s="14">
        <f t="shared" si="7"/>
        <v>2074934.4403000001</v>
      </c>
      <c r="F51" s="29">
        <v>4108.3</v>
      </c>
      <c r="G51" s="8">
        <v>99.95</v>
      </c>
      <c r="H51" s="29">
        <v>16851.15</v>
      </c>
      <c r="I51" s="8">
        <v>99.98</v>
      </c>
      <c r="J51" s="29">
        <f>154474.82+1904.65</f>
        <v>156379.47</v>
      </c>
      <c r="K51" s="8">
        <v>99</v>
      </c>
      <c r="L51" s="11">
        <f t="shared" si="12"/>
        <v>177338.92</v>
      </c>
      <c r="M51" s="11">
        <f t="shared" si="13"/>
        <v>99.11512989929113</v>
      </c>
      <c r="N51" s="65">
        <f t="shared" si="8"/>
        <v>189348.34982608695</v>
      </c>
      <c r="O51" s="17">
        <f t="shared" si="9"/>
        <v>108.53889380970777</v>
      </c>
      <c r="P51" s="17">
        <f t="shared" si="10"/>
        <v>115.88917105628619</v>
      </c>
      <c r="Q51" s="17">
        <f t="shared" si="11"/>
        <v>91.25509999183897</v>
      </c>
    </row>
    <row r="52" spans="1:17" ht="21" customHeight="1">
      <c r="A52" s="52"/>
      <c r="B52" s="50" t="s">
        <v>111</v>
      </c>
      <c r="C52" s="21">
        <v>512422.04</v>
      </c>
      <c r="D52" s="20">
        <v>12.651325614526652</v>
      </c>
      <c r="E52" s="14">
        <f t="shared" si="7"/>
        <v>648281.80801</v>
      </c>
      <c r="F52" s="29">
        <v>0</v>
      </c>
      <c r="G52" s="14">
        <v>0</v>
      </c>
      <c r="H52" s="29">
        <v>0</v>
      </c>
      <c r="I52" s="8">
        <v>0</v>
      </c>
      <c r="J52" s="29">
        <f>43964.525+8511.65</f>
        <v>52476.175</v>
      </c>
      <c r="K52" s="8">
        <v>99.09</v>
      </c>
      <c r="L52" s="11">
        <f t="shared" si="12"/>
        <v>52476.175</v>
      </c>
      <c r="M52" s="11">
        <f t="shared" si="13"/>
        <v>99.09</v>
      </c>
      <c r="N52" s="65">
        <f t="shared" si="8"/>
        <v>56001.20501630435</v>
      </c>
      <c r="O52" s="17">
        <f t="shared" si="9"/>
        <v>102.40811460802897</v>
      </c>
      <c r="P52" s="17">
        <f t="shared" si="10"/>
        <v>109.28726839365527</v>
      </c>
      <c r="Q52" s="17">
        <f t="shared" si="11"/>
        <v>86.38404521670691</v>
      </c>
    </row>
    <row r="53" spans="1:17" ht="21" customHeight="1">
      <c r="A53" s="46"/>
      <c r="B53" s="50" t="s">
        <v>96</v>
      </c>
      <c r="C53" s="21">
        <v>952559.67</v>
      </c>
      <c r="D53" s="20">
        <v>12.12765118619813</v>
      </c>
      <c r="E53" s="14">
        <f t="shared" si="7"/>
        <v>1155231.14118</v>
      </c>
      <c r="F53" s="29">
        <v>29137.5</v>
      </c>
      <c r="G53" s="8">
        <f>(12147.5*99.87+16990*99.51)/29137.5</f>
        <v>99.66008494208495</v>
      </c>
      <c r="H53" s="29">
        <v>3316.25</v>
      </c>
      <c r="I53" s="8">
        <v>99.95</v>
      </c>
      <c r="J53" s="29">
        <v>64647.56</v>
      </c>
      <c r="K53" s="8">
        <v>97.25</v>
      </c>
      <c r="L53" s="11">
        <f t="shared" si="12"/>
        <v>97101.31</v>
      </c>
      <c r="M53" s="11">
        <f t="shared" si="13"/>
        <v>98.06541356136185</v>
      </c>
      <c r="N53" s="65">
        <f t="shared" si="8"/>
        <v>101461.18744565219</v>
      </c>
      <c r="O53" s="17">
        <f t="shared" si="9"/>
        <v>101.93724661889159</v>
      </c>
      <c r="P53" s="17">
        <f t="shared" si="10"/>
        <v>106.5142590444252</v>
      </c>
      <c r="Q53" s="17">
        <f t="shared" si="11"/>
        <v>87.82760767859462</v>
      </c>
    </row>
    <row r="54" spans="1:17" ht="21" customHeight="1">
      <c r="A54" s="46"/>
      <c r="B54" s="50" t="s">
        <v>97</v>
      </c>
      <c r="C54" s="21">
        <v>1495029.74</v>
      </c>
      <c r="D54" s="20">
        <v>10.985703966999345</v>
      </c>
      <c r="E54" s="14">
        <f t="shared" si="7"/>
        <v>1642395.41455</v>
      </c>
      <c r="F54" s="29">
        <v>32889.75</v>
      </c>
      <c r="G54" s="8">
        <v>99.89</v>
      </c>
      <c r="H54" s="29">
        <v>32785</v>
      </c>
      <c r="I54" s="8">
        <v>99.88</v>
      </c>
      <c r="J54" s="29">
        <v>81864.99</v>
      </c>
      <c r="K54" s="8">
        <v>99.1</v>
      </c>
      <c r="L54" s="11">
        <f t="shared" si="12"/>
        <v>147539.74</v>
      </c>
      <c r="M54" s="11">
        <f t="shared" si="13"/>
        <v>99.44943265116233</v>
      </c>
      <c r="N54" s="65">
        <f t="shared" si="8"/>
        <v>158603.40079347824</v>
      </c>
      <c r="O54" s="17">
        <f t="shared" si="9"/>
        <v>98.68682612293719</v>
      </c>
      <c r="P54" s="17">
        <f t="shared" si="10"/>
        <v>106.0871209113728</v>
      </c>
      <c r="Q54" s="17">
        <f t="shared" si="11"/>
        <v>96.56834120968</v>
      </c>
    </row>
    <row r="55" spans="1:17" ht="21" customHeight="1">
      <c r="A55" s="51"/>
      <c r="B55" s="50" t="s">
        <v>112</v>
      </c>
      <c r="C55" s="21">
        <v>2117555.77</v>
      </c>
      <c r="D55" s="20">
        <v>11.691882852322703</v>
      </c>
      <c r="E55" s="14">
        <f t="shared" si="7"/>
        <v>2475821.3996099997</v>
      </c>
      <c r="F55" s="29">
        <v>7989</v>
      </c>
      <c r="G55" s="8">
        <v>99.93</v>
      </c>
      <c r="H55" s="29">
        <v>0</v>
      </c>
      <c r="I55" s="8">
        <v>0</v>
      </c>
      <c r="J55" s="29">
        <f>193521.92+15494.744</f>
        <v>209016.66400000002</v>
      </c>
      <c r="K55" s="8">
        <v>98.82</v>
      </c>
      <c r="L55" s="11">
        <f t="shared" si="12"/>
        <v>217005.66400000002</v>
      </c>
      <c r="M55" s="11">
        <f t="shared" si="13"/>
        <v>98.86086432508968</v>
      </c>
      <c r="N55" s="65">
        <f t="shared" si="8"/>
        <v>230501.83274956522</v>
      </c>
      <c r="O55" s="17">
        <f t="shared" si="9"/>
        <v>102.47931462981022</v>
      </c>
      <c r="P55" s="17">
        <f t="shared" si="10"/>
        <v>108.8527801794638</v>
      </c>
      <c r="Q55" s="17">
        <f t="shared" si="11"/>
        <v>93.10115535227004</v>
      </c>
    </row>
    <row r="56" spans="1:17" ht="21" customHeight="1">
      <c r="A56" s="46"/>
      <c r="B56" s="50" t="s">
        <v>98</v>
      </c>
      <c r="C56" s="21">
        <v>1363467.08</v>
      </c>
      <c r="D56" s="20">
        <v>11.221404326865008</v>
      </c>
      <c r="E56" s="14">
        <f t="shared" si="7"/>
        <v>1530001.5391049997</v>
      </c>
      <c r="F56" s="29">
        <v>16361.95</v>
      </c>
      <c r="G56" s="8">
        <v>99.95</v>
      </c>
      <c r="H56" s="29">
        <v>8814.2</v>
      </c>
      <c r="I56" s="8">
        <v>99.98</v>
      </c>
      <c r="J56" s="29">
        <f>98838.51+9167.1</f>
        <v>108005.61</v>
      </c>
      <c r="K56" s="8">
        <v>99.06</v>
      </c>
      <c r="L56" s="11">
        <f t="shared" si="12"/>
        <v>133181.76</v>
      </c>
      <c r="M56" s="11">
        <f t="shared" si="13"/>
        <v>99.23022751088438</v>
      </c>
      <c r="N56" s="65">
        <f t="shared" si="8"/>
        <v>142534.09445869568</v>
      </c>
      <c r="O56" s="17">
        <f t="shared" si="9"/>
        <v>97.67874997025964</v>
      </c>
      <c r="P56" s="17">
        <f t="shared" si="10"/>
        <v>104.5379800872755</v>
      </c>
      <c r="Q56" s="17">
        <f t="shared" si="11"/>
        <v>93.15944514805744</v>
      </c>
    </row>
    <row r="57" spans="1:17" ht="21" customHeight="1">
      <c r="A57" s="46"/>
      <c r="B57" s="50" t="s">
        <v>99</v>
      </c>
      <c r="C57" s="21">
        <v>1035829.84</v>
      </c>
      <c r="D57" s="20">
        <v>11.068706381329967</v>
      </c>
      <c r="E57" s="14">
        <f t="shared" si="7"/>
        <v>1146529.635998</v>
      </c>
      <c r="F57" s="29">
        <v>8665.55</v>
      </c>
      <c r="G57" s="8">
        <v>99.81</v>
      </c>
      <c r="H57" s="29">
        <v>30573.05</v>
      </c>
      <c r="I57" s="8">
        <v>99.91</v>
      </c>
      <c r="J57" s="29">
        <f>55646.35+322.45</f>
        <v>55968.799999999996</v>
      </c>
      <c r="K57" s="8">
        <v>98.15</v>
      </c>
      <c r="L57" s="11">
        <f t="shared" si="12"/>
        <v>95207.4</v>
      </c>
      <c r="M57" s="11">
        <f t="shared" si="13"/>
        <v>98.8662613515336</v>
      </c>
      <c r="N57" s="65">
        <f t="shared" si="8"/>
        <v>101139.77589130434</v>
      </c>
      <c r="O57" s="17">
        <f t="shared" si="9"/>
        <v>91.91413137895313</v>
      </c>
      <c r="P57" s="17">
        <f t="shared" si="10"/>
        <v>97.64130360571997</v>
      </c>
      <c r="Q57" s="17">
        <f t="shared" si="11"/>
        <v>88.21383478959699</v>
      </c>
    </row>
    <row r="58" spans="1:17" ht="21" customHeight="1">
      <c r="A58" s="51"/>
      <c r="B58" s="50" t="s">
        <v>100</v>
      </c>
      <c r="C58" s="21">
        <v>737676.07</v>
      </c>
      <c r="D58" s="20">
        <v>11.96323064227907</v>
      </c>
      <c r="E58" s="14">
        <f t="shared" si="7"/>
        <v>882498.89647</v>
      </c>
      <c r="F58" s="29">
        <v>27147</v>
      </c>
      <c r="G58" s="8">
        <v>99.93</v>
      </c>
      <c r="H58" s="29">
        <v>0</v>
      </c>
      <c r="I58" s="8">
        <v>0</v>
      </c>
      <c r="J58" s="29">
        <v>46462.444</v>
      </c>
      <c r="K58" s="8">
        <v>98.9</v>
      </c>
      <c r="L58" s="11">
        <f t="shared" si="12"/>
        <v>73609.444</v>
      </c>
      <c r="M58" s="11">
        <f t="shared" si="13"/>
        <v>99.27986171991736</v>
      </c>
      <c r="N58" s="65">
        <f t="shared" si="8"/>
        <v>78857.89612173915</v>
      </c>
      <c r="O58" s="17">
        <f t="shared" si="9"/>
        <v>99.78559288225252</v>
      </c>
      <c r="P58" s="17">
        <f t="shared" si="10"/>
        <v>106.90043954081249</v>
      </c>
      <c r="Q58" s="17">
        <f t="shared" si="11"/>
        <v>89.35750111096017</v>
      </c>
    </row>
    <row r="59" spans="1:17" ht="21" customHeight="1">
      <c r="A59" s="46"/>
      <c r="B59" s="50" t="s">
        <v>101</v>
      </c>
      <c r="C59" s="21">
        <v>934356.67</v>
      </c>
      <c r="D59" s="20">
        <v>11.908996926409268</v>
      </c>
      <c r="E59" s="14">
        <f t="shared" si="7"/>
        <v>1112725.07112</v>
      </c>
      <c r="F59" s="29">
        <v>15212.3</v>
      </c>
      <c r="G59" s="8">
        <v>99.88</v>
      </c>
      <c r="H59" s="29">
        <v>24939.25</v>
      </c>
      <c r="I59" s="8">
        <v>99.91</v>
      </c>
      <c r="J59" s="29">
        <v>51567.79</v>
      </c>
      <c r="K59" s="22">
        <v>98.04</v>
      </c>
      <c r="L59" s="11">
        <f t="shared" si="12"/>
        <v>91719.34</v>
      </c>
      <c r="M59" s="11">
        <f t="shared" si="13"/>
        <v>98.85364551358525</v>
      </c>
      <c r="N59" s="65">
        <f t="shared" si="8"/>
        <v>97409.2200673913</v>
      </c>
      <c r="O59" s="17">
        <f t="shared" si="9"/>
        <v>98.16309225897643</v>
      </c>
      <c r="P59" s="17">
        <f t="shared" si="10"/>
        <v>104.25271547255215</v>
      </c>
      <c r="Q59" s="17">
        <f t="shared" si="11"/>
        <v>87.54113895298974</v>
      </c>
    </row>
    <row r="60" spans="1:17" ht="21" customHeight="1">
      <c r="A60" s="46"/>
      <c r="B60" s="50" t="s">
        <v>102</v>
      </c>
      <c r="C60" s="21">
        <v>1386665.91</v>
      </c>
      <c r="D60" s="20">
        <v>12.053519543795522</v>
      </c>
      <c r="E60" s="14">
        <f t="shared" si="7"/>
        <v>1671420.4646900003</v>
      </c>
      <c r="F60" s="29">
        <v>27957.8</v>
      </c>
      <c r="G60" s="8">
        <v>99.94</v>
      </c>
      <c r="H60" s="29">
        <v>18463.75</v>
      </c>
      <c r="I60" s="8">
        <v>99.97</v>
      </c>
      <c r="J60" s="29">
        <v>86601.42</v>
      </c>
      <c r="K60" s="8">
        <v>98.81</v>
      </c>
      <c r="L60" s="11">
        <f t="shared" si="12"/>
        <v>133022.97</v>
      </c>
      <c r="M60" s="11">
        <f t="shared" si="13"/>
        <v>99.20850458909464</v>
      </c>
      <c r="N60" s="65">
        <f t="shared" si="8"/>
        <v>142301.33542826088</v>
      </c>
      <c r="O60" s="17">
        <f t="shared" si="9"/>
        <v>95.93007878876897</v>
      </c>
      <c r="P60" s="17">
        <f t="shared" si="10"/>
        <v>102.62121135455108</v>
      </c>
      <c r="Q60" s="17">
        <f t="shared" si="11"/>
        <v>85.13796404584147</v>
      </c>
    </row>
    <row r="61" spans="1:17" ht="21" customHeight="1">
      <c r="A61" s="51"/>
      <c r="B61" s="50" t="s">
        <v>103</v>
      </c>
      <c r="C61" s="21">
        <v>779630.03</v>
      </c>
      <c r="D61" s="20">
        <v>13.790120029753087</v>
      </c>
      <c r="E61" s="14">
        <f t="shared" si="7"/>
        <v>1075119.16925</v>
      </c>
      <c r="F61" s="29">
        <v>37695</v>
      </c>
      <c r="G61" s="8">
        <f>(16330*99.041+21365*99.973)/37695</f>
        <v>99.56924459477383</v>
      </c>
      <c r="H61" s="29">
        <v>0</v>
      </c>
      <c r="I61" s="8">
        <v>0</v>
      </c>
      <c r="J61" s="29">
        <v>56431.29</v>
      </c>
      <c r="K61" s="8">
        <v>99.243</v>
      </c>
      <c r="L61" s="11">
        <f t="shared" si="12"/>
        <v>94126.29000000001</v>
      </c>
      <c r="M61" s="11">
        <f t="shared" si="13"/>
        <v>99.37365202081159</v>
      </c>
      <c r="N61" s="65">
        <f t="shared" si="8"/>
        <v>101029.53670586956</v>
      </c>
      <c r="O61" s="17">
        <f t="shared" si="9"/>
        <v>120.73199643169211</v>
      </c>
      <c r="P61" s="17">
        <f t="shared" si="10"/>
        <v>129.58651259991814</v>
      </c>
      <c r="Q61" s="17">
        <f t="shared" si="11"/>
        <v>93.97054726160958</v>
      </c>
    </row>
    <row r="62" spans="1:17" ht="21" customHeight="1">
      <c r="A62" s="46"/>
      <c r="B62" s="50" t="s">
        <v>104</v>
      </c>
      <c r="C62" s="21">
        <v>733491.98</v>
      </c>
      <c r="D62" s="20">
        <v>11.652501912563515</v>
      </c>
      <c r="E62" s="14">
        <f t="shared" si="7"/>
        <v>854701.66998</v>
      </c>
      <c r="F62" s="29">
        <v>16069.8</v>
      </c>
      <c r="G62" s="8">
        <v>99.49</v>
      </c>
      <c r="H62" s="29">
        <v>0</v>
      </c>
      <c r="I62" s="8">
        <v>0</v>
      </c>
      <c r="J62" s="29">
        <v>56855.02</v>
      </c>
      <c r="K62" s="31">
        <v>98.82</v>
      </c>
      <c r="L62" s="11">
        <f t="shared" si="12"/>
        <v>72924.81999999999</v>
      </c>
      <c r="M62" s="11">
        <f t="shared" si="13"/>
        <v>98.96764199623668</v>
      </c>
      <c r="N62" s="65">
        <f t="shared" si="8"/>
        <v>77629.48866086957</v>
      </c>
      <c r="O62" s="17">
        <f t="shared" si="9"/>
        <v>99.42142789345834</v>
      </c>
      <c r="P62" s="17">
        <f t="shared" si="10"/>
        <v>105.83549756177234</v>
      </c>
      <c r="Q62" s="17">
        <f t="shared" si="11"/>
        <v>90.82641509602537</v>
      </c>
    </row>
    <row r="63" spans="1:17" ht="21" customHeight="1">
      <c r="A63" s="46"/>
      <c r="B63" s="50" t="s">
        <v>113</v>
      </c>
      <c r="C63" s="21">
        <v>1595931.55</v>
      </c>
      <c r="D63" s="20">
        <v>11.595397107350875</v>
      </c>
      <c r="E63" s="14">
        <f t="shared" si="7"/>
        <v>1850546.0078399996</v>
      </c>
      <c r="F63" s="29">
        <v>8469.95</v>
      </c>
      <c r="G63" s="22">
        <v>99.9</v>
      </c>
      <c r="H63" s="29">
        <v>53099.55</v>
      </c>
      <c r="I63" s="22">
        <v>99.25</v>
      </c>
      <c r="J63" s="29">
        <f>95432.452+147</f>
        <v>95579.452</v>
      </c>
      <c r="K63" s="8">
        <v>99.37</v>
      </c>
      <c r="L63" s="11">
        <f t="shared" si="12"/>
        <v>157148.952</v>
      </c>
      <c r="M63" s="11">
        <f t="shared" si="13"/>
        <v>99.35801854879696</v>
      </c>
      <c r="N63" s="65">
        <f t="shared" si="8"/>
        <v>168620.88886391305</v>
      </c>
      <c r="O63" s="17">
        <f t="shared" si="9"/>
        <v>98.46847880161276</v>
      </c>
      <c r="P63" s="17">
        <f t="shared" si="10"/>
        <v>105.6567174600396</v>
      </c>
      <c r="Q63" s="17">
        <f t="shared" si="11"/>
        <v>91.11953345095769</v>
      </c>
    </row>
    <row r="64" spans="1:17" ht="21" customHeight="1">
      <c r="A64" s="46"/>
      <c r="B64" s="50" t="s">
        <v>105</v>
      </c>
      <c r="C64" s="21">
        <v>1967337.82</v>
      </c>
      <c r="D64" s="20">
        <v>11.536174349075443</v>
      </c>
      <c r="E64" s="14">
        <f t="shared" si="7"/>
        <v>2269555.209505</v>
      </c>
      <c r="F64" s="29">
        <v>19469.7</v>
      </c>
      <c r="G64" s="32">
        <v>99.67</v>
      </c>
      <c r="H64" s="29">
        <v>14813.95</v>
      </c>
      <c r="I64" s="32">
        <v>99.94</v>
      </c>
      <c r="J64" s="29">
        <v>148676.04</v>
      </c>
      <c r="K64" s="33">
        <v>98.53</v>
      </c>
      <c r="L64" s="11">
        <f t="shared" si="12"/>
        <v>182959.69</v>
      </c>
      <c r="M64" s="11">
        <f t="shared" si="13"/>
        <v>98.76547879590308</v>
      </c>
      <c r="N64" s="65">
        <f t="shared" si="8"/>
        <v>193959.06267826087</v>
      </c>
      <c r="O64" s="17">
        <f t="shared" si="9"/>
        <v>92.99861373071148</v>
      </c>
      <c r="P64" s="17">
        <f t="shared" si="10"/>
        <v>98.5896070855085</v>
      </c>
      <c r="Q64" s="17">
        <f t="shared" si="11"/>
        <v>85.46126653625852</v>
      </c>
    </row>
    <row r="65" spans="1:17" ht="21" customHeight="1">
      <c r="A65" s="46"/>
      <c r="B65" s="50" t="s">
        <v>120</v>
      </c>
      <c r="C65" s="21">
        <v>317557.17</v>
      </c>
      <c r="D65" s="20">
        <v>12.115320984564764</v>
      </c>
      <c r="E65" s="14">
        <f t="shared" si="7"/>
        <v>384730.70455</v>
      </c>
      <c r="F65" s="29">
        <v>0</v>
      </c>
      <c r="G65" s="32">
        <v>0</v>
      </c>
      <c r="H65" s="29">
        <v>0</v>
      </c>
      <c r="I65" s="32">
        <v>0</v>
      </c>
      <c r="J65" s="29">
        <v>29199.665</v>
      </c>
      <c r="K65" s="33">
        <v>98.78</v>
      </c>
      <c r="L65" s="11">
        <f t="shared" si="12"/>
        <v>29199.665</v>
      </c>
      <c r="M65" s="11">
        <f t="shared" si="13"/>
        <v>98.78</v>
      </c>
      <c r="N65" s="65">
        <f t="shared" si="8"/>
        <v>30964.34040652174</v>
      </c>
      <c r="O65" s="17">
        <f t="shared" si="9"/>
        <v>91.95089186617956</v>
      </c>
      <c r="P65" s="17">
        <f t="shared" si="10"/>
        <v>97.50792402678782</v>
      </c>
      <c r="Q65" s="17">
        <f t="shared" si="11"/>
        <v>80.48315364571475</v>
      </c>
    </row>
    <row r="66" spans="1:17" ht="21" customHeight="1">
      <c r="A66" s="46"/>
      <c r="B66" s="50" t="s">
        <v>114</v>
      </c>
      <c r="C66" s="21">
        <v>597417.25</v>
      </c>
      <c r="D66" s="20">
        <v>12.081610884185215</v>
      </c>
      <c r="E66" s="14">
        <f t="shared" si="7"/>
        <v>721776.275</v>
      </c>
      <c r="F66" s="29">
        <v>0</v>
      </c>
      <c r="G66" s="32">
        <v>0</v>
      </c>
      <c r="H66" s="29">
        <v>0</v>
      </c>
      <c r="I66" s="32">
        <v>0</v>
      </c>
      <c r="J66" s="29">
        <v>59871.06</v>
      </c>
      <c r="K66" s="33">
        <v>99.45</v>
      </c>
      <c r="L66" s="11">
        <f>(F66+H66+J66)</f>
        <v>59871.06</v>
      </c>
      <c r="M66" s="11">
        <f>((F66*G66+H66*I66+J66*K66)/L66)</f>
        <v>99.45000000000002</v>
      </c>
      <c r="N66" s="65">
        <f>((F66*(2*G66-100)/92+((H66*(2*I66-100)/92+((J66*(2*K66-100)/92))))))</f>
        <v>64361.3895</v>
      </c>
      <c r="O66" s="17">
        <f>(L66*1000/C66)</f>
        <v>100.21649023358465</v>
      </c>
      <c r="P66" s="17">
        <f>(N66*1000/C66)</f>
        <v>107.7327270011035</v>
      </c>
      <c r="Q66" s="17">
        <f>(N66*1000/E66)</f>
        <v>89.17082997775177</v>
      </c>
    </row>
    <row r="67" spans="1:17" ht="21" customHeight="1">
      <c r="A67" s="46"/>
      <c r="B67" s="50" t="s">
        <v>115</v>
      </c>
      <c r="C67" s="21">
        <v>46567.98</v>
      </c>
      <c r="D67" s="20">
        <v>12.530735316412695</v>
      </c>
      <c r="E67" s="14">
        <f t="shared" si="7"/>
        <v>58353.10316000001</v>
      </c>
      <c r="F67" s="29">
        <v>0</v>
      </c>
      <c r="G67" s="36">
        <v>0</v>
      </c>
      <c r="H67" s="29">
        <v>0</v>
      </c>
      <c r="I67" s="36">
        <v>0</v>
      </c>
      <c r="J67" s="29">
        <v>1035.98</v>
      </c>
      <c r="K67" s="34">
        <v>98.35</v>
      </c>
      <c r="L67" s="23">
        <f>(F67+H67+J67)</f>
        <v>1035.98</v>
      </c>
      <c r="M67" s="23">
        <f>((F67*G67+H67*I67+J67*K67)/L67)</f>
        <v>98.35</v>
      </c>
      <c r="N67" s="67">
        <f>((F67*(2*G67-100)/92+((H67*(2*I67-100)/92+((J67*(2*K67-100)/92))))))</f>
        <v>1088.9050652173912</v>
      </c>
      <c r="O67" s="24">
        <f>(L67*1000/C67)</f>
        <v>22.246616666645192</v>
      </c>
      <c r="P67" s="24">
        <f>(N67*1000/C67)</f>
        <v>23.383128605049887</v>
      </c>
      <c r="Q67" s="24">
        <f>(N67*1000/E67)</f>
        <v>18.660619680014133</v>
      </c>
    </row>
    <row r="68" spans="1:17" ht="22.5" customHeight="1">
      <c r="A68" s="54"/>
      <c r="B68" s="56" t="s">
        <v>47</v>
      </c>
      <c r="C68" s="4">
        <f>SUM(C7:C67)</f>
        <v>49714890.68000001</v>
      </c>
      <c r="D68" s="7">
        <v>10.87</v>
      </c>
      <c r="E68" s="14">
        <f>C68*D68/10</f>
        <v>54040086.16916001</v>
      </c>
      <c r="F68" s="63">
        <f>SUM(F7:F67)</f>
        <v>567072.8299999998</v>
      </c>
      <c r="G68" s="35">
        <v>99.78</v>
      </c>
      <c r="H68" s="63">
        <f>SUM(H7:H67)</f>
        <v>727758.1</v>
      </c>
      <c r="I68" s="35">
        <v>99.88</v>
      </c>
      <c r="J68" s="63">
        <f>SUM(J7:J67)</f>
        <v>3299968.428</v>
      </c>
      <c r="K68" s="14">
        <v>98.66</v>
      </c>
      <c r="L68" s="11">
        <f t="shared" si="12"/>
        <v>4594799.357999999</v>
      </c>
      <c r="M68" s="11">
        <f t="shared" si="13"/>
        <v>98.99145874997748</v>
      </c>
      <c r="N68" s="65">
        <f>((F68*(2*G68-100)/92+((H68*(2*I68-100)/92+((J68*(2*K68-100)/92))))))</f>
        <v>4893607.026345217</v>
      </c>
      <c r="O68" s="17">
        <f>(L68*1000/C68)</f>
        <v>92.4230003355606</v>
      </c>
      <c r="P68" s="17">
        <f>(N68*1000/C68)</f>
        <v>98.43342627149504</v>
      </c>
      <c r="Q68" s="17">
        <f>(N68*1000/E68)</f>
        <v>90.55512996457685</v>
      </c>
    </row>
    <row r="69" ht="18" customHeight="1">
      <c r="E69" s="37"/>
    </row>
    <row r="70" ht="18" customHeight="1">
      <c r="E70" s="37"/>
    </row>
    <row r="71" ht="18" customHeight="1">
      <c r="E71" s="37"/>
    </row>
    <row r="72" ht="18" customHeight="1">
      <c r="E72" s="37"/>
    </row>
    <row r="73" ht="18" customHeight="1">
      <c r="E73" s="37"/>
    </row>
    <row r="74" ht="8.25" customHeight="1">
      <c r="E74" s="37"/>
    </row>
    <row r="75" ht="18" customHeight="1">
      <c r="E75" s="37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91" ht="19.5" customHeight="1"/>
    <row r="92" ht="19.5" customHeight="1"/>
    <row r="93" ht="19.5" customHeight="1"/>
    <row r="94" ht="18" customHeight="1"/>
    <row r="95" ht="9" customHeight="1"/>
    <row r="96" ht="18" customHeight="1"/>
    <row r="97" ht="7.5" customHeight="1"/>
    <row r="98" ht="18" customHeight="1"/>
    <row r="99" ht="18" customHeight="1"/>
    <row r="100" ht="18" customHeight="1"/>
    <row r="101" ht="18" customHeight="1"/>
    <row r="102" ht="7.5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mergeCells count="28">
    <mergeCell ref="A2:Q2"/>
    <mergeCell ref="F4:G4"/>
    <mergeCell ref="H4:I4"/>
    <mergeCell ref="J4:K4"/>
    <mergeCell ref="L4:M4"/>
    <mergeCell ref="L5:L6"/>
    <mergeCell ref="M5:M6"/>
    <mergeCell ref="A3:Q3"/>
    <mergeCell ref="F5:F6"/>
    <mergeCell ref="G5:G6"/>
    <mergeCell ref="H5:H6"/>
    <mergeCell ref="I5:I6"/>
    <mergeCell ref="J5:J6"/>
    <mergeCell ref="K5:K6"/>
    <mergeCell ref="A40:Q40"/>
    <mergeCell ref="F42:G42"/>
    <mergeCell ref="H42:I42"/>
    <mergeCell ref="J42:K42"/>
    <mergeCell ref="L42:M42"/>
    <mergeCell ref="A41:Q41"/>
    <mergeCell ref="L43:L44"/>
    <mergeCell ref="M43:M44"/>
    <mergeCell ref="F43:F44"/>
    <mergeCell ref="G43:G44"/>
    <mergeCell ref="H43:H44"/>
    <mergeCell ref="I43:I44"/>
    <mergeCell ref="J43:J44"/>
    <mergeCell ref="K43:K44"/>
  </mergeCells>
  <printOptions horizontalCentered="1"/>
  <pageMargins left="0.5118110236220472" right="0" top="0.1968503937007874" bottom="0" header="0" footer="0"/>
  <pageSetup fitToHeight="1" fitToWidth="1" horizontalDpi="600" verticalDpi="600" orientation="landscape" paperSize="5" scale="41" r:id="rId1"/>
  <headerFooter>
    <oddHeader>&amp;L &amp;C-2-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tabSelected="1" zoomScalePageLayoutView="0" workbookViewId="0" topLeftCell="J1">
      <selection activeCell="X5" sqref="X5"/>
    </sheetView>
  </sheetViews>
  <sheetFormatPr defaultColWidth="9.00390625" defaultRowHeight="18.75" customHeight="1"/>
  <cols>
    <col min="1" max="1" width="11.57421875" style="39" customWidth="1"/>
    <col min="2" max="2" width="17.57421875" style="39" customWidth="1"/>
    <col min="3" max="3" width="11.8515625" style="6" customWidth="1"/>
    <col min="4" max="4" width="6.57421875" style="6" customWidth="1"/>
    <col min="5" max="5" width="8.140625" style="13" customWidth="1"/>
    <col min="6" max="7" width="6.00390625" style="6" customWidth="1"/>
    <col min="8" max="8" width="6.7109375" style="6" customWidth="1"/>
    <col min="9" max="9" width="5.8515625" style="6" customWidth="1"/>
    <col min="10" max="10" width="8.421875" style="9" customWidth="1"/>
    <col min="11" max="11" width="9.7109375" style="6" customWidth="1"/>
    <col min="12" max="12" width="11.140625" style="6" customWidth="1"/>
    <col min="13" max="13" width="9.57421875" style="6" customWidth="1"/>
    <col min="14" max="14" width="6.421875" style="9" customWidth="1"/>
    <col min="15" max="15" width="8.28125" style="6" customWidth="1"/>
    <col min="16" max="16" width="7.8515625" style="26" customWidth="1"/>
    <col min="17" max="17" width="6.00390625" style="6" customWidth="1"/>
    <col min="18" max="19" width="9.421875" style="6" customWidth="1"/>
    <col min="20" max="20" width="9.8515625" style="6" customWidth="1"/>
    <col min="21" max="21" width="9.7109375" style="6" customWidth="1"/>
    <col min="22" max="22" width="8.7109375" style="6" customWidth="1"/>
    <col min="23" max="23" width="9.140625" style="112" bestFit="1" customWidth="1"/>
    <col min="24" max="24" width="12.421875" style="6" customWidth="1"/>
    <col min="25" max="25" width="14.140625" style="6" customWidth="1"/>
    <col min="26" max="26" width="10.28125" style="6" customWidth="1"/>
    <col min="27" max="27" width="11.421875" style="6" bestFit="1" customWidth="1"/>
    <col min="28" max="28" width="12.00390625" style="6" customWidth="1"/>
    <col min="29" max="29" width="12.8515625" style="6" customWidth="1"/>
    <col min="30" max="30" width="15.57421875" style="6" customWidth="1"/>
    <col min="31" max="31" width="11.7109375" style="6" customWidth="1"/>
    <col min="32" max="32" width="13.7109375" style="6" customWidth="1"/>
    <col min="33" max="33" width="12.28125" style="6" customWidth="1"/>
    <col min="34" max="34" width="13.140625" style="6" customWidth="1"/>
    <col min="35" max="35" width="14.28125" style="6" customWidth="1"/>
    <col min="36" max="36" width="14.7109375" style="6" customWidth="1"/>
    <col min="37" max="37" width="10.7109375" style="6" customWidth="1"/>
    <col min="38" max="38" width="10.28125" style="6" customWidth="1"/>
    <col min="39" max="39" width="14.28125" style="6" customWidth="1"/>
    <col min="40" max="16384" width="9.00390625" style="6" customWidth="1"/>
  </cols>
  <sheetData>
    <row r="1" spans="1:22" ht="18.75" customHeight="1">
      <c r="A1" s="96" t="s">
        <v>121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8.75" customHeight="1">
      <c r="A2" s="97" t="s">
        <v>131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8.75" customHeight="1">
      <c r="A3" s="45"/>
      <c r="B3" s="45"/>
      <c r="C3" s="71" t="s">
        <v>5</v>
      </c>
      <c r="D3" s="72" t="s">
        <v>7</v>
      </c>
      <c r="E3" s="73" t="s">
        <v>7</v>
      </c>
      <c r="F3" s="72" t="s">
        <v>7</v>
      </c>
      <c r="G3" s="72"/>
      <c r="H3" s="72" t="s">
        <v>8</v>
      </c>
      <c r="I3" s="72" t="s">
        <v>9</v>
      </c>
      <c r="J3" s="72" t="s">
        <v>10</v>
      </c>
      <c r="K3" s="72" t="s">
        <v>11</v>
      </c>
      <c r="L3" s="72" t="s">
        <v>12</v>
      </c>
      <c r="M3" s="72" t="s">
        <v>11</v>
      </c>
      <c r="N3" s="72"/>
      <c r="O3" s="72" t="s">
        <v>13</v>
      </c>
      <c r="P3" s="74" t="s">
        <v>14</v>
      </c>
      <c r="Q3" s="72" t="s">
        <v>6</v>
      </c>
      <c r="R3" s="72" t="s">
        <v>15</v>
      </c>
      <c r="S3" s="72" t="s">
        <v>15</v>
      </c>
      <c r="T3" s="72" t="s">
        <v>15</v>
      </c>
      <c r="U3" s="72" t="s">
        <v>15</v>
      </c>
      <c r="V3" s="72" t="s">
        <v>16</v>
      </c>
    </row>
    <row r="4" spans="1:22" ht="18.75" customHeight="1">
      <c r="A4" s="75" t="s">
        <v>109</v>
      </c>
      <c r="B4" s="75" t="s">
        <v>17</v>
      </c>
      <c r="C4" s="76" t="s">
        <v>18</v>
      </c>
      <c r="D4" s="77" t="s">
        <v>19</v>
      </c>
      <c r="E4" s="78" t="s">
        <v>20</v>
      </c>
      <c r="F4" s="77" t="s">
        <v>21</v>
      </c>
      <c r="G4" s="77" t="s">
        <v>51</v>
      </c>
      <c r="H4" s="77" t="s">
        <v>22</v>
      </c>
      <c r="I4" s="77" t="s">
        <v>23</v>
      </c>
      <c r="J4" s="77" t="s">
        <v>24</v>
      </c>
      <c r="K4" s="77" t="s">
        <v>25</v>
      </c>
      <c r="L4" s="77" t="s">
        <v>26</v>
      </c>
      <c r="M4" s="77" t="s">
        <v>27</v>
      </c>
      <c r="N4" s="77" t="s">
        <v>28</v>
      </c>
      <c r="O4" s="77" t="s">
        <v>29</v>
      </c>
      <c r="P4" s="79" t="s">
        <v>30</v>
      </c>
      <c r="Q4" s="77" t="s">
        <v>31</v>
      </c>
      <c r="R4" s="77" t="s">
        <v>32</v>
      </c>
      <c r="S4" s="77" t="s">
        <v>32</v>
      </c>
      <c r="T4" s="77" t="s">
        <v>32</v>
      </c>
      <c r="U4" s="77" t="s">
        <v>33</v>
      </c>
      <c r="V4" s="77" t="s">
        <v>34</v>
      </c>
    </row>
    <row r="5" spans="1:22" ht="18.75" customHeight="1">
      <c r="A5" s="80"/>
      <c r="B5" s="80"/>
      <c r="C5" s="81" t="s">
        <v>1</v>
      </c>
      <c r="D5" s="82"/>
      <c r="E5" s="83"/>
      <c r="F5" s="82"/>
      <c r="G5" s="82"/>
      <c r="H5" s="82" t="s">
        <v>35</v>
      </c>
      <c r="I5" s="82"/>
      <c r="J5" s="82" t="s">
        <v>36</v>
      </c>
      <c r="K5" s="82" t="s">
        <v>37</v>
      </c>
      <c r="L5" s="82" t="s">
        <v>38</v>
      </c>
      <c r="M5" s="82" t="s">
        <v>36</v>
      </c>
      <c r="N5" s="82"/>
      <c r="O5" s="82" t="s">
        <v>39</v>
      </c>
      <c r="P5" s="84" t="s">
        <v>40</v>
      </c>
      <c r="Q5" s="82" t="s">
        <v>41</v>
      </c>
      <c r="R5" s="82" t="s">
        <v>42</v>
      </c>
      <c r="S5" s="82" t="s">
        <v>43</v>
      </c>
      <c r="T5" s="82" t="s">
        <v>44</v>
      </c>
      <c r="U5" s="82" t="s">
        <v>45</v>
      </c>
      <c r="V5" s="82" t="s">
        <v>46</v>
      </c>
    </row>
    <row r="6" spans="1:22" ht="18.75" customHeight="1">
      <c r="A6" s="45" t="s">
        <v>116</v>
      </c>
      <c r="B6" s="85" t="s">
        <v>65</v>
      </c>
      <c r="C6" s="86">
        <v>325546.42</v>
      </c>
      <c r="D6" s="87">
        <v>0</v>
      </c>
      <c r="E6" s="88">
        <v>70.44</v>
      </c>
      <c r="F6" s="87">
        <v>12.53</v>
      </c>
      <c r="G6" s="89">
        <v>10.0104221966256</v>
      </c>
      <c r="H6" s="87">
        <v>94</v>
      </c>
      <c r="I6" s="87">
        <v>10.93</v>
      </c>
      <c r="J6" s="89">
        <v>72.66</v>
      </c>
      <c r="K6" s="90">
        <v>77.06</v>
      </c>
      <c r="L6" s="90">
        <v>76.98</v>
      </c>
      <c r="M6" s="90">
        <v>74.91</v>
      </c>
      <c r="N6" s="87">
        <v>74.83</v>
      </c>
      <c r="O6" s="90">
        <v>37.41</v>
      </c>
      <c r="P6" s="91">
        <v>65.67</v>
      </c>
      <c r="Q6" s="90">
        <v>35.58</v>
      </c>
      <c r="R6" s="90">
        <v>6.22</v>
      </c>
      <c r="S6" s="90">
        <v>0.51</v>
      </c>
      <c r="T6" s="90">
        <v>12.43</v>
      </c>
      <c r="U6" s="90">
        <v>15.17</v>
      </c>
      <c r="V6" s="90">
        <v>34.33</v>
      </c>
    </row>
    <row r="7" spans="1:22" ht="18.75" customHeight="1">
      <c r="A7" s="75"/>
      <c r="B7" s="85" t="s">
        <v>2</v>
      </c>
      <c r="C7" s="86">
        <v>868762.62</v>
      </c>
      <c r="D7" s="87">
        <v>0</v>
      </c>
      <c r="E7" s="88">
        <v>79.84</v>
      </c>
      <c r="F7" s="87">
        <v>12.28</v>
      </c>
      <c r="G7" s="89">
        <v>10.43801613114984</v>
      </c>
      <c r="H7" s="87">
        <v>95.63</v>
      </c>
      <c r="I7" s="87">
        <v>11.25</v>
      </c>
      <c r="J7" s="89">
        <v>83.99</v>
      </c>
      <c r="K7" s="90">
        <v>89.55</v>
      </c>
      <c r="L7" s="90">
        <v>85.8</v>
      </c>
      <c r="M7" s="90">
        <v>87.81</v>
      </c>
      <c r="N7" s="87">
        <v>88.96</v>
      </c>
      <c r="O7" s="90">
        <v>30.21</v>
      </c>
      <c r="P7" s="91">
        <v>73.97</v>
      </c>
      <c r="Q7" s="90">
        <v>23.3</v>
      </c>
      <c r="R7" s="90">
        <v>4.37</v>
      </c>
      <c r="S7" s="90">
        <v>0.74</v>
      </c>
      <c r="T7" s="90">
        <v>11.05</v>
      </c>
      <c r="U7" s="90">
        <v>9.88</v>
      </c>
      <c r="V7" s="90">
        <v>26.04</v>
      </c>
    </row>
    <row r="8" spans="1:22" ht="18.75" customHeight="1">
      <c r="A8" s="75"/>
      <c r="B8" s="85" t="s">
        <v>66</v>
      </c>
      <c r="C8" s="86">
        <v>1170427.51</v>
      </c>
      <c r="D8" s="87">
        <v>0</v>
      </c>
      <c r="E8" s="88">
        <v>36.406</v>
      </c>
      <c r="F8" s="87">
        <v>12.597</v>
      </c>
      <c r="G8" s="89">
        <v>10.873739584948751</v>
      </c>
      <c r="H8" s="87">
        <v>96.169</v>
      </c>
      <c r="I8" s="87">
        <v>12.332</v>
      </c>
      <c r="J8" s="89">
        <v>94.26</v>
      </c>
      <c r="K8" s="90">
        <v>99.98</v>
      </c>
      <c r="L8" s="90">
        <v>91.95</v>
      </c>
      <c r="M8" s="90">
        <v>96.74</v>
      </c>
      <c r="N8" s="87">
        <v>84.5</v>
      </c>
      <c r="O8" s="90">
        <v>33.297</v>
      </c>
      <c r="P8" s="91">
        <v>79.44</v>
      </c>
      <c r="Q8" s="90">
        <v>12.88</v>
      </c>
      <c r="R8" s="90">
        <v>3.83</v>
      </c>
      <c r="S8" s="90">
        <v>0.54</v>
      </c>
      <c r="T8" s="90">
        <v>8.8</v>
      </c>
      <c r="U8" s="90">
        <v>7.24</v>
      </c>
      <c r="V8" s="90">
        <v>20.410000000000004</v>
      </c>
    </row>
    <row r="9" spans="1:22" ht="18.75" customHeight="1">
      <c r="A9" s="75"/>
      <c r="B9" s="85" t="s">
        <v>3</v>
      </c>
      <c r="C9" s="86">
        <v>619516.04</v>
      </c>
      <c r="D9" s="87">
        <v>0</v>
      </c>
      <c r="E9" s="88">
        <v>83.31</v>
      </c>
      <c r="F9" s="87">
        <v>12.54</v>
      </c>
      <c r="G9" s="89">
        <v>10.268024837904115</v>
      </c>
      <c r="H9" s="87">
        <v>95.04</v>
      </c>
      <c r="I9" s="87">
        <v>11.72</v>
      </c>
      <c r="J9" s="89">
        <v>82.91</v>
      </c>
      <c r="K9" s="90">
        <v>87.17</v>
      </c>
      <c r="L9" s="90">
        <v>84.9</v>
      </c>
      <c r="M9" s="90">
        <v>86.76</v>
      </c>
      <c r="N9" s="87">
        <v>88.47</v>
      </c>
      <c r="O9" s="90">
        <v>32.83</v>
      </c>
      <c r="P9" s="91">
        <v>69.583</v>
      </c>
      <c r="Q9" s="90">
        <v>21.152</v>
      </c>
      <c r="R9" s="90">
        <v>4.97</v>
      </c>
      <c r="S9" s="90">
        <v>0.656</v>
      </c>
      <c r="T9" s="90">
        <v>9.69</v>
      </c>
      <c r="U9" s="90">
        <v>15.101</v>
      </c>
      <c r="V9" s="90">
        <v>30.417</v>
      </c>
    </row>
    <row r="10" spans="1:22" ht="18.75" customHeight="1">
      <c r="A10" s="75"/>
      <c r="B10" s="85" t="s">
        <v>67</v>
      </c>
      <c r="C10" s="86">
        <v>1003644.12</v>
      </c>
      <c r="D10" s="87">
        <v>0</v>
      </c>
      <c r="E10" s="88">
        <v>63.095</v>
      </c>
      <c r="F10" s="87">
        <v>12.84</v>
      </c>
      <c r="G10" s="89">
        <v>9.83770362167817</v>
      </c>
      <c r="H10" s="87">
        <v>93</v>
      </c>
      <c r="I10" s="87">
        <v>11.35</v>
      </c>
      <c r="J10" s="89">
        <v>84.18</v>
      </c>
      <c r="K10" s="90">
        <v>88.23</v>
      </c>
      <c r="L10" s="90">
        <v>89.69</v>
      </c>
      <c r="M10" s="90">
        <v>87.03</v>
      </c>
      <c r="N10" s="87">
        <v>88.47</v>
      </c>
      <c r="O10" s="90">
        <v>32.875</v>
      </c>
      <c r="P10" s="91">
        <v>72.88</v>
      </c>
      <c r="Q10" s="90">
        <v>4.46</v>
      </c>
      <c r="R10" s="90">
        <v>6.995</v>
      </c>
      <c r="S10" s="90">
        <v>0.491</v>
      </c>
      <c r="T10" s="90">
        <v>10.079</v>
      </c>
      <c r="U10" s="90">
        <v>9.557</v>
      </c>
      <c r="V10" s="90">
        <v>27.122</v>
      </c>
    </row>
    <row r="11" spans="1:22" ht="18.75" customHeight="1">
      <c r="A11" s="75"/>
      <c r="B11" s="85" t="s">
        <v>68</v>
      </c>
      <c r="C11" s="86">
        <v>2063409.98</v>
      </c>
      <c r="D11" s="87">
        <v>8.11</v>
      </c>
      <c r="E11" s="88">
        <v>76.96</v>
      </c>
      <c r="F11" s="87">
        <v>12.62</v>
      </c>
      <c r="G11" s="89">
        <v>9.850922014829065</v>
      </c>
      <c r="H11" s="87">
        <v>94.83</v>
      </c>
      <c r="I11" s="87">
        <v>11.28</v>
      </c>
      <c r="J11" s="89">
        <v>84.02</v>
      </c>
      <c r="K11" s="90">
        <v>88.93</v>
      </c>
      <c r="L11" s="90">
        <v>90.27</v>
      </c>
      <c r="M11" s="90">
        <v>86.76</v>
      </c>
      <c r="N11" s="87">
        <v>88.07</v>
      </c>
      <c r="O11" s="90">
        <v>34.44</v>
      </c>
      <c r="P11" s="91">
        <v>73.51</v>
      </c>
      <c r="Q11" s="90">
        <v>21.58</v>
      </c>
      <c r="R11" s="90">
        <v>5.16</v>
      </c>
      <c r="S11" s="90">
        <v>1.15</v>
      </c>
      <c r="T11" s="90">
        <v>11.01</v>
      </c>
      <c r="U11" s="90">
        <v>9.17</v>
      </c>
      <c r="V11" s="90">
        <v>26.490000000000002</v>
      </c>
    </row>
    <row r="12" spans="1:22" ht="18.75" customHeight="1">
      <c r="A12" s="75"/>
      <c r="B12" s="85" t="s">
        <v>70</v>
      </c>
      <c r="C12" s="86">
        <v>3306084.9</v>
      </c>
      <c r="D12" s="87">
        <v>0</v>
      </c>
      <c r="E12" s="88">
        <v>67.04</v>
      </c>
      <c r="F12" s="87">
        <v>12.86</v>
      </c>
      <c r="G12" s="89">
        <v>10.190186624366483</v>
      </c>
      <c r="H12" s="87">
        <v>94.94</v>
      </c>
      <c r="I12" s="87">
        <v>11.69</v>
      </c>
      <c r="J12" s="89">
        <v>82.96</v>
      </c>
      <c r="K12" s="90">
        <v>87.04</v>
      </c>
      <c r="L12" s="90">
        <v>85.41</v>
      </c>
      <c r="M12" s="90">
        <v>85.08</v>
      </c>
      <c r="N12" s="87">
        <v>83.49</v>
      </c>
      <c r="O12" s="90">
        <v>28.13</v>
      </c>
      <c r="P12" s="91">
        <v>69.33</v>
      </c>
      <c r="Q12" s="90">
        <v>2</v>
      </c>
      <c r="R12" s="90">
        <v>5.06</v>
      </c>
      <c r="S12" s="90">
        <v>0.7</v>
      </c>
      <c r="T12" s="90">
        <v>9.87</v>
      </c>
      <c r="U12" s="90">
        <v>15.01</v>
      </c>
      <c r="V12" s="90">
        <v>30.64</v>
      </c>
    </row>
    <row r="13" spans="1:22" ht="18.75" customHeight="1">
      <c r="A13" s="75"/>
      <c r="B13" s="85" t="s">
        <v>71</v>
      </c>
      <c r="C13" s="86">
        <v>2153045.4</v>
      </c>
      <c r="D13" s="87">
        <v>5.89</v>
      </c>
      <c r="E13" s="88">
        <v>58.14</v>
      </c>
      <c r="F13" s="87">
        <v>13.67</v>
      </c>
      <c r="G13" s="89">
        <v>11.175398927110407</v>
      </c>
      <c r="H13" s="87">
        <v>96.16</v>
      </c>
      <c r="I13" s="87">
        <v>12.75</v>
      </c>
      <c r="J13" s="89">
        <v>98.44</v>
      </c>
      <c r="K13" s="90">
        <v>105.77</v>
      </c>
      <c r="L13" s="90">
        <v>94.65</v>
      </c>
      <c r="M13" s="90">
        <v>103.16</v>
      </c>
      <c r="N13" s="87">
        <v>92.31</v>
      </c>
      <c r="O13" s="90">
        <v>30.7</v>
      </c>
      <c r="P13" s="91">
        <v>76.79</v>
      </c>
      <c r="Q13" s="90"/>
      <c r="R13" s="90">
        <v>3.84</v>
      </c>
      <c r="S13" s="90">
        <v>0.33</v>
      </c>
      <c r="T13" s="90">
        <v>7.67</v>
      </c>
      <c r="U13" s="90">
        <v>11.37</v>
      </c>
      <c r="V13" s="90">
        <v>23.21</v>
      </c>
    </row>
    <row r="14" spans="1:22" ht="18.75" customHeight="1">
      <c r="A14" s="80"/>
      <c r="B14" s="85" t="s">
        <v>69</v>
      </c>
      <c r="C14" s="86">
        <v>1178787.24</v>
      </c>
      <c r="D14" s="87">
        <v>11.25</v>
      </c>
      <c r="E14" s="88">
        <v>82.52</v>
      </c>
      <c r="F14" s="87">
        <v>14.41</v>
      </c>
      <c r="G14" s="89">
        <v>9.835911112424325</v>
      </c>
      <c r="H14" s="87">
        <v>96.21</v>
      </c>
      <c r="I14" s="87">
        <v>11.37</v>
      </c>
      <c r="J14" s="89">
        <v>84.14</v>
      </c>
      <c r="K14" s="90">
        <v>89.99</v>
      </c>
      <c r="L14" s="90">
        <v>91.51</v>
      </c>
      <c r="M14" s="90">
        <v>87.77</v>
      </c>
      <c r="N14" s="87">
        <v>89.23</v>
      </c>
      <c r="O14" s="90">
        <v>32.65</v>
      </c>
      <c r="P14" s="91">
        <v>73.51</v>
      </c>
      <c r="Q14" s="90">
        <v>0</v>
      </c>
      <c r="R14" s="90">
        <v>3.79</v>
      </c>
      <c r="S14" s="90">
        <v>0.52</v>
      </c>
      <c r="T14" s="90">
        <v>9.81</v>
      </c>
      <c r="U14" s="90">
        <v>12.37</v>
      </c>
      <c r="V14" s="90">
        <v>26.490000000000002</v>
      </c>
    </row>
    <row r="15" spans="1:22" ht="18.75" customHeight="1">
      <c r="A15" s="45" t="s">
        <v>117</v>
      </c>
      <c r="B15" s="85" t="s">
        <v>72</v>
      </c>
      <c r="C15" s="86">
        <v>868219.73</v>
      </c>
      <c r="D15" s="87">
        <v>5.998</v>
      </c>
      <c r="E15" s="88">
        <v>75.065</v>
      </c>
      <c r="F15" s="87">
        <v>13.566</v>
      </c>
      <c r="G15" s="89">
        <v>9.9993019302844</v>
      </c>
      <c r="H15" s="87">
        <v>94.9</v>
      </c>
      <c r="I15" s="87">
        <v>11.681</v>
      </c>
      <c r="J15" s="89">
        <v>85.58</v>
      </c>
      <c r="K15" s="90">
        <v>91.3</v>
      </c>
      <c r="L15" s="90">
        <v>91.31</v>
      </c>
      <c r="M15" s="90">
        <v>89.17</v>
      </c>
      <c r="N15" s="87">
        <v>89.18</v>
      </c>
      <c r="O15" s="90">
        <v>32.174</v>
      </c>
      <c r="P15" s="91">
        <v>72.71</v>
      </c>
      <c r="Q15" s="90">
        <v>0</v>
      </c>
      <c r="R15" s="90">
        <v>5.038</v>
      </c>
      <c r="S15" s="90">
        <v>0.703</v>
      </c>
      <c r="T15" s="90">
        <v>10.115</v>
      </c>
      <c r="U15" s="90">
        <v>11.439</v>
      </c>
      <c r="V15" s="90">
        <v>27.295</v>
      </c>
    </row>
    <row r="16" spans="1:22" ht="18.75" customHeight="1">
      <c r="A16" s="75"/>
      <c r="B16" s="85" t="s">
        <v>87</v>
      </c>
      <c r="C16" s="86">
        <v>219573.89</v>
      </c>
      <c r="D16" s="87">
        <v>0</v>
      </c>
      <c r="E16" s="88">
        <v>84.43</v>
      </c>
      <c r="F16" s="87">
        <v>13.08</v>
      </c>
      <c r="G16" s="89">
        <v>9.93548539491649</v>
      </c>
      <c r="H16" s="87">
        <v>93.78</v>
      </c>
      <c r="I16" s="87">
        <v>10.71</v>
      </c>
      <c r="J16" s="89">
        <v>81.44</v>
      </c>
      <c r="K16" s="90">
        <v>84.65</v>
      </c>
      <c r="L16" s="90">
        <v>85.2</v>
      </c>
      <c r="M16" s="90">
        <v>82.3</v>
      </c>
      <c r="N16" s="87">
        <v>82.84</v>
      </c>
      <c r="O16" s="90">
        <v>30.51</v>
      </c>
      <c r="P16" s="91">
        <v>74.35</v>
      </c>
      <c r="Q16" s="90">
        <v>23.88</v>
      </c>
      <c r="R16" s="90">
        <v>6.44</v>
      </c>
      <c r="S16" s="90">
        <v>0.33</v>
      </c>
      <c r="T16" s="90">
        <v>8.91</v>
      </c>
      <c r="U16" s="90">
        <v>9.97</v>
      </c>
      <c r="V16" s="90">
        <v>25.65</v>
      </c>
    </row>
    <row r="17" spans="1:22" ht="18.75" customHeight="1">
      <c r="A17" s="75"/>
      <c r="B17" s="85" t="s">
        <v>75</v>
      </c>
      <c r="C17" s="86">
        <v>761397.5</v>
      </c>
      <c r="D17" s="87">
        <v>0</v>
      </c>
      <c r="E17" s="88">
        <v>82.97</v>
      </c>
      <c r="F17" s="87">
        <v>13.55</v>
      </c>
      <c r="G17" s="89">
        <v>9.698217218469985</v>
      </c>
      <c r="H17" s="87">
        <v>96.1</v>
      </c>
      <c r="I17" s="87">
        <v>11.22</v>
      </c>
      <c r="J17" s="89">
        <v>81.05</v>
      </c>
      <c r="K17" s="90">
        <v>85.29</v>
      </c>
      <c r="L17" s="90">
        <v>87.95</v>
      </c>
      <c r="M17" s="90">
        <v>83.41</v>
      </c>
      <c r="N17" s="87">
        <v>86</v>
      </c>
      <c r="O17" s="90">
        <v>35.09</v>
      </c>
      <c r="P17" s="91">
        <v>71.11</v>
      </c>
      <c r="Q17" s="90">
        <v>39.13</v>
      </c>
      <c r="R17" s="90">
        <v>3.9</v>
      </c>
      <c r="S17" s="90">
        <v>0.55</v>
      </c>
      <c r="T17" s="90">
        <v>9.49</v>
      </c>
      <c r="U17" s="90">
        <v>14.95</v>
      </c>
      <c r="V17" s="90">
        <v>28.89</v>
      </c>
    </row>
    <row r="18" spans="1:22" ht="18.75" customHeight="1">
      <c r="A18" s="75"/>
      <c r="B18" s="85" t="s">
        <v>76</v>
      </c>
      <c r="C18" s="86">
        <v>428304.22</v>
      </c>
      <c r="D18" s="87">
        <v>7.67</v>
      </c>
      <c r="E18" s="88">
        <v>51.92</v>
      </c>
      <c r="F18" s="87">
        <v>13.13</v>
      </c>
      <c r="G18" s="89">
        <v>9.94300037762878</v>
      </c>
      <c r="H18" s="87">
        <v>95.74</v>
      </c>
      <c r="I18" s="87">
        <v>11.53</v>
      </c>
      <c r="J18" s="89">
        <v>87.66</v>
      </c>
      <c r="K18" s="90">
        <v>94.38</v>
      </c>
      <c r="L18" s="90">
        <v>94.92</v>
      </c>
      <c r="M18" s="90">
        <v>92.23</v>
      </c>
      <c r="N18" s="87">
        <v>92.76</v>
      </c>
      <c r="O18" s="90">
        <v>29.3</v>
      </c>
      <c r="P18" s="91">
        <v>75.67</v>
      </c>
      <c r="Q18" s="90">
        <v>15.66</v>
      </c>
      <c r="R18" s="90">
        <v>4.51</v>
      </c>
      <c r="S18" s="90">
        <v>0.67</v>
      </c>
      <c r="T18" s="90">
        <v>8.08</v>
      </c>
      <c r="U18" s="90">
        <v>11.07</v>
      </c>
      <c r="V18" s="90">
        <v>24.33</v>
      </c>
    </row>
    <row r="19" spans="1:22" ht="18.75" customHeight="1">
      <c r="A19" s="75"/>
      <c r="B19" s="85" t="s">
        <v>77</v>
      </c>
      <c r="C19" s="86">
        <v>549532.79</v>
      </c>
      <c r="D19" s="87">
        <v>16.09</v>
      </c>
      <c r="E19" s="88">
        <v>67.83</v>
      </c>
      <c r="F19" s="87">
        <v>13.4</v>
      </c>
      <c r="G19" s="89">
        <v>9.803610929204062</v>
      </c>
      <c r="H19" s="87">
        <v>96.35</v>
      </c>
      <c r="I19" s="87">
        <v>11.32</v>
      </c>
      <c r="J19" s="89">
        <v>84.48</v>
      </c>
      <c r="K19" s="90">
        <v>90.87</v>
      </c>
      <c r="L19" s="90">
        <v>92.69</v>
      </c>
      <c r="M19" s="90">
        <v>88.17</v>
      </c>
      <c r="N19" s="87">
        <v>89.93</v>
      </c>
      <c r="O19" s="90">
        <v>31.03</v>
      </c>
      <c r="P19" s="91">
        <v>74.23</v>
      </c>
      <c r="Q19" s="90">
        <v>0</v>
      </c>
      <c r="R19" s="90">
        <v>3.65</v>
      </c>
      <c r="S19" s="90">
        <v>0.64</v>
      </c>
      <c r="T19" s="90">
        <v>8.56</v>
      </c>
      <c r="U19" s="90">
        <v>12.92</v>
      </c>
      <c r="V19" s="90">
        <v>25.770000000000003</v>
      </c>
    </row>
    <row r="20" spans="1:22" ht="18.75" customHeight="1">
      <c r="A20" s="75"/>
      <c r="B20" s="85" t="s">
        <v>78</v>
      </c>
      <c r="C20" s="86">
        <v>467276</v>
      </c>
      <c r="D20" s="87">
        <v>10.63</v>
      </c>
      <c r="E20" s="88">
        <v>64.73</v>
      </c>
      <c r="F20" s="87">
        <v>13.08</v>
      </c>
      <c r="G20" s="89">
        <v>10.0821204530085</v>
      </c>
      <c r="H20" s="87">
        <v>96.07</v>
      </c>
      <c r="I20" s="87">
        <v>12</v>
      </c>
      <c r="J20" s="89">
        <v>82.47</v>
      </c>
      <c r="K20" s="90">
        <v>89.14</v>
      </c>
      <c r="L20" s="90">
        <v>88.41</v>
      </c>
      <c r="M20" s="90">
        <v>87.43</v>
      </c>
      <c r="N20" s="87">
        <v>86.72</v>
      </c>
      <c r="O20" s="90">
        <v>31.1</v>
      </c>
      <c r="P20" s="91">
        <v>68.55</v>
      </c>
      <c r="Q20" s="90">
        <v>4.89</v>
      </c>
      <c r="R20" s="90">
        <v>3.93</v>
      </c>
      <c r="S20" s="90">
        <v>0.92</v>
      </c>
      <c r="T20" s="90">
        <v>9.25</v>
      </c>
      <c r="U20" s="90">
        <v>17.35</v>
      </c>
      <c r="V20" s="90">
        <v>31.450000000000003</v>
      </c>
    </row>
    <row r="21" spans="1:22" ht="18.75" customHeight="1">
      <c r="A21" s="75"/>
      <c r="B21" s="85" t="s">
        <v>79</v>
      </c>
      <c r="C21" s="86">
        <v>733150.01</v>
      </c>
      <c r="D21" s="87">
        <v>0</v>
      </c>
      <c r="E21" s="88">
        <v>69.72</v>
      </c>
      <c r="F21" s="87">
        <v>13.1</v>
      </c>
      <c r="G21" s="89">
        <v>10.204517110215956</v>
      </c>
      <c r="H21" s="87">
        <v>95.73</v>
      </c>
      <c r="I21" s="87">
        <v>11.21</v>
      </c>
      <c r="J21" s="89">
        <v>88.17</v>
      </c>
      <c r="K21" s="90">
        <v>92.61</v>
      </c>
      <c r="L21" s="90">
        <v>90.76</v>
      </c>
      <c r="M21" s="90">
        <v>90.19</v>
      </c>
      <c r="N21" s="87">
        <v>88.38</v>
      </c>
      <c r="O21" s="90">
        <v>29.62</v>
      </c>
      <c r="P21" s="91">
        <v>79.68</v>
      </c>
      <c r="Q21" s="90">
        <v>6.34</v>
      </c>
      <c r="R21" s="90">
        <v>4.27</v>
      </c>
      <c r="S21" s="90">
        <v>1.35</v>
      </c>
      <c r="T21" s="90">
        <v>8.64</v>
      </c>
      <c r="U21" s="90">
        <v>6.91</v>
      </c>
      <c r="V21" s="90">
        <v>21.17</v>
      </c>
    </row>
    <row r="22" spans="1:22" ht="18.75" customHeight="1">
      <c r="A22" s="75"/>
      <c r="B22" s="85" t="s">
        <v>80</v>
      </c>
      <c r="C22" s="86">
        <v>1397426.23</v>
      </c>
      <c r="D22" s="87">
        <v>8.01</v>
      </c>
      <c r="E22" s="88">
        <v>68.56</v>
      </c>
      <c r="F22" s="87">
        <v>12.81</v>
      </c>
      <c r="G22" s="89">
        <v>9.716858621080842</v>
      </c>
      <c r="H22" s="87">
        <v>95.63</v>
      </c>
      <c r="I22" s="87">
        <v>11.41</v>
      </c>
      <c r="J22" s="89">
        <v>83.05</v>
      </c>
      <c r="K22" s="90">
        <v>89.06</v>
      </c>
      <c r="L22" s="90">
        <v>91.66</v>
      </c>
      <c r="M22" s="90">
        <v>86.91</v>
      </c>
      <c r="N22" s="87">
        <v>89.44</v>
      </c>
      <c r="O22" s="90">
        <v>30.93</v>
      </c>
      <c r="P22" s="91">
        <v>72.299</v>
      </c>
      <c r="Q22" s="90">
        <v>22.06</v>
      </c>
      <c r="R22" s="90">
        <v>4.36</v>
      </c>
      <c r="S22" s="90">
        <v>0.686</v>
      </c>
      <c r="T22" s="90">
        <v>9.971</v>
      </c>
      <c r="U22" s="90">
        <v>12.684</v>
      </c>
      <c r="V22" s="90">
        <v>27.701</v>
      </c>
    </row>
    <row r="23" spans="1:22" ht="18.75" customHeight="1">
      <c r="A23" s="75"/>
      <c r="B23" s="85" t="s">
        <v>81</v>
      </c>
      <c r="C23" s="86">
        <v>1954502.65</v>
      </c>
      <c r="D23" s="87">
        <v>13.946</v>
      </c>
      <c r="E23" s="88">
        <v>76.77</v>
      </c>
      <c r="F23" s="87">
        <v>13.12</v>
      </c>
      <c r="G23" s="89">
        <v>10.213506640423333</v>
      </c>
      <c r="H23" s="87">
        <v>95.94</v>
      </c>
      <c r="I23" s="87">
        <v>11.71</v>
      </c>
      <c r="J23" s="89">
        <v>87.53</v>
      </c>
      <c r="K23" s="90">
        <v>93.42</v>
      </c>
      <c r="L23" s="90">
        <v>91.46</v>
      </c>
      <c r="M23" s="90">
        <v>91.49</v>
      </c>
      <c r="N23" s="87">
        <v>89.58</v>
      </c>
      <c r="O23" s="90">
        <v>31.65</v>
      </c>
      <c r="P23" s="91">
        <v>73.76</v>
      </c>
      <c r="Q23" s="90">
        <v>27.84</v>
      </c>
      <c r="R23" s="90">
        <v>4.06</v>
      </c>
      <c r="S23" s="90">
        <v>0.27</v>
      </c>
      <c r="T23" s="90">
        <v>9.49</v>
      </c>
      <c r="U23" s="90">
        <v>12.41</v>
      </c>
      <c r="V23" s="90">
        <v>26.23</v>
      </c>
    </row>
    <row r="24" spans="1:22" ht="18.75" customHeight="1">
      <c r="A24" s="75"/>
      <c r="B24" s="85" t="s">
        <v>82</v>
      </c>
      <c r="C24" s="86">
        <v>575287.28</v>
      </c>
      <c r="D24" s="87">
        <v>9.68</v>
      </c>
      <c r="E24" s="88">
        <v>53.94</v>
      </c>
      <c r="F24" s="87">
        <v>13.08</v>
      </c>
      <c r="G24" s="89">
        <v>9.913591714386593</v>
      </c>
      <c r="H24" s="87">
        <v>94.27</v>
      </c>
      <c r="I24" s="87">
        <v>11.38</v>
      </c>
      <c r="J24" s="89">
        <v>82.41</v>
      </c>
      <c r="K24" s="90">
        <v>88.75</v>
      </c>
      <c r="L24" s="90">
        <v>89.52</v>
      </c>
      <c r="M24" s="90">
        <v>86.57</v>
      </c>
      <c r="N24" s="87">
        <v>87.33</v>
      </c>
      <c r="O24" s="90">
        <v>31.25</v>
      </c>
      <c r="P24" s="91">
        <v>71.7</v>
      </c>
      <c r="Q24" s="90">
        <v>5.39</v>
      </c>
      <c r="R24" s="90">
        <v>5.73</v>
      </c>
      <c r="S24" s="90">
        <v>0.86</v>
      </c>
      <c r="T24" s="90">
        <v>8.94</v>
      </c>
      <c r="U24" s="90">
        <v>12.77</v>
      </c>
      <c r="V24" s="90">
        <v>28.3</v>
      </c>
    </row>
    <row r="25" spans="1:22" ht="18.75" customHeight="1">
      <c r="A25" s="75"/>
      <c r="B25" s="85" t="s">
        <v>83</v>
      </c>
      <c r="C25" s="86">
        <v>451540.45</v>
      </c>
      <c r="D25" s="87">
        <v>12.31</v>
      </c>
      <c r="E25" s="88">
        <v>42.74</v>
      </c>
      <c r="F25" s="87">
        <v>12.86</v>
      </c>
      <c r="G25" s="89">
        <v>9.998306356385125</v>
      </c>
      <c r="H25" s="87">
        <v>94.64</v>
      </c>
      <c r="I25" s="87">
        <v>11.36</v>
      </c>
      <c r="J25" s="89">
        <v>82.59</v>
      </c>
      <c r="K25" s="90">
        <v>89.34</v>
      </c>
      <c r="L25" s="90">
        <v>89.36</v>
      </c>
      <c r="M25" s="90">
        <v>87.35</v>
      </c>
      <c r="N25" s="87">
        <v>87.37</v>
      </c>
      <c r="O25" s="90">
        <v>29</v>
      </c>
      <c r="P25" s="91">
        <v>72.56</v>
      </c>
      <c r="Q25" s="90">
        <v>7.94</v>
      </c>
      <c r="R25" s="90">
        <v>5.37</v>
      </c>
      <c r="S25" s="90">
        <v>0.95</v>
      </c>
      <c r="T25" s="90">
        <v>8.8</v>
      </c>
      <c r="U25" s="90">
        <v>12.32</v>
      </c>
      <c r="V25" s="90">
        <v>27.44</v>
      </c>
    </row>
    <row r="26" spans="1:22" ht="18.75" customHeight="1">
      <c r="A26" s="75"/>
      <c r="B26" s="85" t="s">
        <v>84</v>
      </c>
      <c r="C26" s="86">
        <v>2705498.21</v>
      </c>
      <c r="D26" s="87">
        <v>1.09</v>
      </c>
      <c r="E26" s="88">
        <v>72.65</v>
      </c>
      <c r="F26" s="87">
        <v>12.95</v>
      </c>
      <c r="G26" s="89">
        <v>10.105255378934439</v>
      </c>
      <c r="H26" s="87">
        <v>95.89</v>
      </c>
      <c r="I26" s="87">
        <v>11.64</v>
      </c>
      <c r="J26" s="89">
        <v>93.28</v>
      </c>
      <c r="K26" s="90">
        <v>100.74</v>
      </c>
      <c r="L26" s="90">
        <v>99.69</v>
      </c>
      <c r="M26" s="90">
        <v>97.58</v>
      </c>
      <c r="N26" s="87">
        <v>96.56</v>
      </c>
      <c r="O26" s="90">
        <v>32.69</v>
      </c>
      <c r="P26" s="91">
        <v>77.52</v>
      </c>
      <c r="Q26" s="90">
        <v>19.56</v>
      </c>
      <c r="R26" s="90">
        <v>4.14</v>
      </c>
      <c r="S26" s="90">
        <v>0.4</v>
      </c>
      <c r="T26" s="90">
        <v>9.83</v>
      </c>
      <c r="U26" s="90">
        <v>8.11</v>
      </c>
      <c r="V26" s="90">
        <v>22.48</v>
      </c>
    </row>
    <row r="27" spans="1:22" ht="18.75" customHeight="1">
      <c r="A27" s="75"/>
      <c r="B27" s="85" t="s">
        <v>85</v>
      </c>
      <c r="C27" s="86">
        <v>462629.67</v>
      </c>
      <c r="D27" s="87">
        <v>15.44</v>
      </c>
      <c r="E27" s="88">
        <v>61.5</v>
      </c>
      <c r="F27" s="87">
        <v>12.95</v>
      </c>
      <c r="G27" s="89">
        <v>10.043869426057347</v>
      </c>
      <c r="H27" s="87">
        <v>95.23</v>
      </c>
      <c r="I27" s="87">
        <v>11.59</v>
      </c>
      <c r="J27" s="89">
        <v>80.66</v>
      </c>
      <c r="K27" s="90">
        <v>87.24</v>
      </c>
      <c r="L27" s="90">
        <v>86.86</v>
      </c>
      <c r="M27" s="90">
        <v>85.27</v>
      </c>
      <c r="N27" s="87">
        <v>84.89</v>
      </c>
      <c r="O27" s="90">
        <v>28.45</v>
      </c>
      <c r="P27" s="91">
        <v>69.39</v>
      </c>
      <c r="Q27" s="90">
        <v>13.62</v>
      </c>
      <c r="R27" s="90">
        <v>4.77</v>
      </c>
      <c r="S27" s="90">
        <v>0.4</v>
      </c>
      <c r="T27" s="90">
        <v>8.19</v>
      </c>
      <c r="U27" s="90">
        <v>17.25</v>
      </c>
      <c r="V27" s="90">
        <v>30.61</v>
      </c>
    </row>
    <row r="28" spans="1:22" ht="18.75" customHeight="1">
      <c r="A28" s="75"/>
      <c r="B28" s="85" t="s">
        <v>86</v>
      </c>
      <c r="C28" s="86">
        <v>515254.12</v>
      </c>
      <c r="D28" s="87">
        <v>12.39</v>
      </c>
      <c r="E28" s="88">
        <v>22.7</v>
      </c>
      <c r="F28" s="87">
        <v>12.52</v>
      </c>
      <c r="G28" s="89">
        <v>9.682117520380041</v>
      </c>
      <c r="H28" s="87">
        <v>95.11</v>
      </c>
      <c r="I28" s="87">
        <v>11.14</v>
      </c>
      <c r="J28" s="89">
        <v>80.46</v>
      </c>
      <c r="K28" s="90">
        <v>86.41</v>
      </c>
      <c r="L28" s="90">
        <v>89.24</v>
      </c>
      <c r="M28" s="90">
        <v>84.61</v>
      </c>
      <c r="N28" s="87">
        <v>87.39</v>
      </c>
      <c r="O28" s="90">
        <v>31.15</v>
      </c>
      <c r="P28" s="91">
        <v>71.8</v>
      </c>
      <c r="Q28" s="90">
        <v>9.59</v>
      </c>
      <c r="R28" s="90">
        <v>4.9</v>
      </c>
      <c r="S28" s="90">
        <v>0.1015</v>
      </c>
      <c r="T28" s="90">
        <v>9.19</v>
      </c>
      <c r="U28" s="90">
        <v>12.97</v>
      </c>
      <c r="V28" s="90">
        <v>27.1615</v>
      </c>
    </row>
    <row r="29" spans="1:22" ht="18.75" customHeight="1">
      <c r="A29" s="75"/>
      <c r="B29" s="85" t="s">
        <v>73</v>
      </c>
      <c r="C29" s="86">
        <v>858772.64</v>
      </c>
      <c r="D29" s="87">
        <v>0.18</v>
      </c>
      <c r="E29" s="88">
        <v>81.54</v>
      </c>
      <c r="F29" s="87">
        <v>13.5</v>
      </c>
      <c r="G29" s="89">
        <v>10.737716871720552</v>
      </c>
      <c r="H29" s="87">
        <v>95.44</v>
      </c>
      <c r="I29" s="87">
        <v>12.28</v>
      </c>
      <c r="J29" s="89">
        <v>91.52</v>
      </c>
      <c r="K29" s="90">
        <v>96.06</v>
      </c>
      <c r="L29" s="90">
        <v>89.46</v>
      </c>
      <c r="M29" s="90">
        <v>93.02</v>
      </c>
      <c r="N29" s="87">
        <v>86.63</v>
      </c>
      <c r="O29" s="90">
        <v>31.85</v>
      </c>
      <c r="P29" s="91">
        <v>73.23</v>
      </c>
      <c r="Q29" s="90">
        <v>20.35</v>
      </c>
      <c r="R29" s="90">
        <v>4.56</v>
      </c>
      <c r="S29" s="90">
        <v>0.96</v>
      </c>
      <c r="T29" s="90">
        <v>8.92</v>
      </c>
      <c r="U29" s="90">
        <v>12.33</v>
      </c>
      <c r="V29" s="90">
        <v>26.77</v>
      </c>
    </row>
    <row r="30" spans="1:22" ht="18.75" customHeight="1">
      <c r="A30" s="75"/>
      <c r="B30" s="85" t="s">
        <v>88</v>
      </c>
      <c r="C30" s="86">
        <v>180451.53</v>
      </c>
      <c r="D30" s="87">
        <v>0</v>
      </c>
      <c r="E30" s="88">
        <v>20.51</v>
      </c>
      <c r="F30" s="87">
        <v>12.97</v>
      </c>
      <c r="G30" s="89">
        <v>9.318836575117983</v>
      </c>
      <c r="H30" s="87">
        <v>95.93</v>
      </c>
      <c r="I30" s="87">
        <v>11.23</v>
      </c>
      <c r="J30" s="89">
        <v>79.43</v>
      </c>
      <c r="K30" s="90">
        <v>85.39</v>
      </c>
      <c r="L30" s="90">
        <v>91.63</v>
      </c>
      <c r="M30" s="90">
        <v>83.99</v>
      </c>
      <c r="N30" s="87">
        <v>90.13</v>
      </c>
      <c r="O30" s="90">
        <v>30.51</v>
      </c>
      <c r="P30" s="91">
        <v>70.34</v>
      </c>
      <c r="Q30" s="90">
        <v>19.1</v>
      </c>
      <c r="R30" s="90">
        <v>4.06</v>
      </c>
      <c r="S30" s="90">
        <v>0.69</v>
      </c>
      <c r="T30" s="90">
        <v>10.75</v>
      </c>
      <c r="U30" s="90">
        <v>14.17</v>
      </c>
      <c r="V30" s="90">
        <v>29.67</v>
      </c>
    </row>
    <row r="31" spans="1:22" ht="18.75" customHeight="1">
      <c r="A31" s="75"/>
      <c r="B31" s="85" t="s">
        <v>74</v>
      </c>
      <c r="C31" s="86">
        <v>1476261.3</v>
      </c>
      <c r="D31" s="87">
        <v>8.36</v>
      </c>
      <c r="E31" s="88">
        <v>60.66</v>
      </c>
      <c r="F31" s="87">
        <v>13.42</v>
      </c>
      <c r="G31" s="89">
        <v>10.654145099244966</v>
      </c>
      <c r="H31" s="87">
        <v>95.26</v>
      </c>
      <c r="I31" s="87">
        <v>12.229</v>
      </c>
      <c r="J31" s="89">
        <v>95.62</v>
      </c>
      <c r="K31" s="90">
        <v>102.12</v>
      </c>
      <c r="L31" s="90">
        <v>95.85</v>
      </c>
      <c r="M31" s="90">
        <v>99.61</v>
      </c>
      <c r="N31" s="87">
        <v>93.5</v>
      </c>
      <c r="O31" s="90">
        <v>30.67</v>
      </c>
      <c r="P31" s="91">
        <v>77.51</v>
      </c>
      <c r="Q31" s="90">
        <v>0</v>
      </c>
      <c r="R31" s="90">
        <v>4.73</v>
      </c>
      <c r="S31" s="90">
        <v>0.59</v>
      </c>
      <c r="T31" s="90">
        <v>7.74</v>
      </c>
      <c r="U31" s="90">
        <v>9.42</v>
      </c>
      <c r="V31" s="90">
        <v>22.48</v>
      </c>
    </row>
    <row r="32" spans="1:22" ht="18.75" customHeight="1">
      <c r="A32" s="80"/>
      <c r="B32" s="85" t="s">
        <v>110</v>
      </c>
      <c r="C32" s="86">
        <v>248142.69</v>
      </c>
      <c r="D32" s="87">
        <v>9.56</v>
      </c>
      <c r="E32" s="88">
        <v>92.96</v>
      </c>
      <c r="F32" s="87">
        <v>13.09</v>
      </c>
      <c r="G32" s="89">
        <v>10.372787506252955</v>
      </c>
      <c r="H32" s="87">
        <v>93.99</v>
      </c>
      <c r="I32" s="87">
        <v>12.04</v>
      </c>
      <c r="J32" s="89">
        <v>92.91</v>
      </c>
      <c r="K32" s="90">
        <v>80.65</v>
      </c>
      <c r="L32" s="90">
        <v>77.75</v>
      </c>
      <c r="M32" s="90">
        <v>88.73</v>
      </c>
      <c r="N32" s="87">
        <v>85.54</v>
      </c>
      <c r="O32" s="90">
        <v>33.1</v>
      </c>
      <c r="P32" s="91">
        <v>76.31</v>
      </c>
      <c r="Q32" s="90">
        <v>0</v>
      </c>
      <c r="R32" s="90">
        <v>6</v>
      </c>
      <c r="S32" s="90">
        <v>0.55</v>
      </c>
      <c r="T32" s="90">
        <v>10.63</v>
      </c>
      <c r="U32" s="90">
        <v>6.51</v>
      </c>
      <c r="V32" s="90">
        <v>23.689999999999998</v>
      </c>
    </row>
    <row r="35" spans="1:22" ht="18.75" customHeight="1">
      <c r="A35" s="96" t="s">
        <v>121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8.75" customHeight="1">
      <c r="A36" s="97" t="s">
        <v>132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ht="18.75" customHeight="1">
      <c r="A37" s="45"/>
      <c r="B37" s="45"/>
      <c r="C37" s="71" t="s">
        <v>5</v>
      </c>
      <c r="D37" s="72" t="s">
        <v>6</v>
      </c>
      <c r="E37" s="73" t="s">
        <v>7</v>
      </c>
      <c r="F37" s="72" t="s">
        <v>7</v>
      </c>
      <c r="G37" s="72"/>
      <c r="H37" s="72" t="s">
        <v>8</v>
      </c>
      <c r="I37" s="72" t="s">
        <v>9</v>
      </c>
      <c r="J37" s="72" t="s">
        <v>10</v>
      </c>
      <c r="K37" s="72" t="s">
        <v>11</v>
      </c>
      <c r="L37" s="72" t="s">
        <v>12</v>
      </c>
      <c r="M37" s="72" t="s">
        <v>11</v>
      </c>
      <c r="N37" s="72"/>
      <c r="O37" s="72" t="s">
        <v>13</v>
      </c>
      <c r="P37" s="74" t="s">
        <v>14</v>
      </c>
      <c r="Q37" s="72" t="s">
        <v>6</v>
      </c>
      <c r="R37" s="72" t="s">
        <v>15</v>
      </c>
      <c r="S37" s="72" t="s">
        <v>15</v>
      </c>
      <c r="T37" s="72" t="s">
        <v>15</v>
      </c>
      <c r="U37" s="72" t="s">
        <v>15</v>
      </c>
      <c r="V37" s="72" t="s">
        <v>16</v>
      </c>
    </row>
    <row r="38" spans="1:22" ht="18.75" customHeight="1">
      <c r="A38" s="75" t="s">
        <v>109</v>
      </c>
      <c r="B38" s="75" t="s">
        <v>17</v>
      </c>
      <c r="C38" s="76" t="s">
        <v>18</v>
      </c>
      <c r="D38" s="77" t="s">
        <v>19</v>
      </c>
      <c r="E38" s="78" t="s">
        <v>20</v>
      </c>
      <c r="F38" s="77" t="s">
        <v>21</v>
      </c>
      <c r="G38" s="77" t="s">
        <v>51</v>
      </c>
      <c r="H38" s="77" t="s">
        <v>22</v>
      </c>
      <c r="I38" s="77" t="s">
        <v>23</v>
      </c>
      <c r="J38" s="77" t="s">
        <v>24</v>
      </c>
      <c r="K38" s="77" t="s">
        <v>25</v>
      </c>
      <c r="L38" s="77" t="s">
        <v>26</v>
      </c>
      <c r="M38" s="77" t="s">
        <v>27</v>
      </c>
      <c r="N38" s="77" t="s">
        <v>28</v>
      </c>
      <c r="O38" s="77" t="s">
        <v>29</v>
      </c>
      <c r="P38" s="79" t="s">
        <v>30</v>
      </c>
      <c r="Q38" s="77" t="s">
        <v>31</v>
      </c>
      <c r="R38" s="77" t="s">
        <v>32</v>
      </c>
      <c r="S38" s="77" t="s">
        <v>32</v>
      </c>
      <c r="T38" s="77" t="s">
        <v>32</v>
      </c>
      <c r="U38" s="77" t="s">
        <v>33</v>
      </c>
      <c r="V38" s="77" t="s">
        <v>34</v>
      </c>
    </row>
    <row r="39" spans="1:22" ht="18.75" customHeight="1">
      <c r="A39" s="80"/>
      <c r="B39" s="80"/>
      <c r="C39" s="81" t="s">
        <v>1</v>
      </c>
      <c r="D39" s="82"/>
      <c r="E39" s="83"/>
      <c r="F39" s="82"/>
      <c r="G39" s="82"/>
      <c r="H39" s="82" t="s">
        <v>35</v>
      </c>
      <c r="I39" s="82"/>
      <c r="J39" s="82" t="s">
        <v>36</v>
      </c>
      <c r="K39" s="82" t="s">
        <v>37</v>
      </c>
      <c r="L39" s="82" t="s">
        <v>38</v>
      </c>
      <c r="M39" s="82" t="s">
        <v>36</v>
      </c>
      <c r="N39" s="82"/>
      <c r="O39" s="82" t="s">
        <v>39</v>
      </c>
      <c r="P39" s="84" t="s">
        <v>40</v>
      </c>
      <c r="Q39" s="82" t="s">
        <v>41</v>
      </c>
      <c r="R39" s="82" t="s">
        <v>42</v>
      </c>
      <c r="S39" s="82" t="s">
        <v>43</v>
      </c>
      <c r="T39" s="82" t="s">
        <v>44</v>
      </c>
      <c r="U39" s="82" t="s">
        <v>45</v>
      </c>
      <c r="V39" s="82" t="s">
        <v>46</v>
      </c>
    </row>
    <row r="40" spans="1:22" ht="18.75" customHeight="1">
      <c r="A40" s="45" t="s">
        <v>118</v>
      </c>
      <c r="B40" s="85" t="s">
        <v>89</v>
      </c>
      <c r="C40" s="86">
        <v>236307.81</v>
      </c>
      <c r="D40" s="87">
        <v>7.81</v>
      </c>
      <c r="E40" s="88">
        <v>83.47</v>
      </c>
      <c r="F40" s="87">
        <v>12.36</v>
      </c>
      <c r="G40" s="89">
        <v>9.997156659782002</v>
      </c>
      <c r="H40" s="87">
        <v>94.68</v>
      </c>
      <c r="I40" s="87">
        <v>11.51</v>
      </c>
      <c r="J40" s="89">
        <v>86.61</v>
      </c>
      <c r="K40" s="90">
        <v>91.51</v>
      </c>
      <c r="L40" s="90">
        <v>91.53</v>
      </c>
      <c r="M40" s="90">
        <v>89.34</v>
      </c>
      <c r="N40" s="87">
        <v>89.36</v>
      </c>
      <c r="O40" s="90">
        <v>31.55</v>
      </c>
      <c r="P40" s="91">
        <v>74.21</v>
      </c>
      <c r="Q40" s="90">
        <v>19.06</v>
      </c>
      <c r="R40" s="90">
        <v>5.32</v>
      </c>
      <c r="S40" s="90">
        <v>0.54</v>
      </c>
      <c r="T40" s="90">
        <v>9.71</v>
      </c>
      <c r="U40" s="90">
        <v>6.87</v>
      </c>
      <c r="V40" s="90">
        <v>22.44</v>
      </c>
    </row>
    <row r="41" spans="1:22" ht="18.75" customHeight="1">
      <c r="A41" s="75"/>
      <c r="B41" s="85" t="s">
        <v>90</v>
      </c>
      <c r="C41" s="86">
        <v>332781.89</v>
      </c>
      <c r="D41" s="87">
        <v>6.23</v>
      </c>
      <c r="E41" s="88">
        <v>80.68</v>
      </c>
      <c r="F41" s="87">
        <v>12.36</v>
      </c>
      <c r="G41" s="89">
        <v>9.727138502338573</v>
      </c>
      <c r="H41" s="87">
        <v>96.85</v>
      </c>
      <c r="I41" s="87">
        <v>11.41</v>
      </c>
      <c r="J41" s="89">
        <v>78.85</v>
      </c>
      <c r="K41" s="90">
        <v>84.87</v>
      </c>
      <c r="L41" s="90">
        <v>87.25</v>
      </c>
      <c r="M41" s="90">
        <v>83.03</v>
      </c>
      <c r="N41" s="87">
        <v>85.36</v>
      </c>
      <c r="O41" s="90">
        <v>33.1</v>
      </c>
      <c r="P41" s="91">
        <v>68.67</v>
      </c>
      <c r="Q41" s="90">
        <v>17.11</v>
      </c>
      <c r="R41" s="90">
        <v>3.14</v>
      </c>
      <c r="S41" s="90">
        <v>0.39</v>
      </c>
      <c r="T41" s="90">
        <v>10.34</v>
      </c>
      <c r="U41" s="90">
        <v>17.38</v>
      </c>
      <c r="V41" s="90">
        <v>31.25</v>
      </c>
    </row>
    <row r="42" spans="1:22" ht="18.75" customHeight="1">
      <c r="A42" s="75"/>
      <c r="B42" s="85" t="s">
        <v>91</v>
      </c>
      <c r="C42" s="86">
        <v>1231936.45</v>
      </c>
      <c r="D42" s="87">
        <v>0</v>
      </c>
      <c r="E42" s="88">
        <v>76.08</v>
      </c>
      <c r="F42" s="87">
        <v>12.87</v>
      </c>
      <c r="G42" s="89">
        <v>10.62186027875058</v>
      </c>
      <c r="H42" s="87">
        <v>96.48</v>
      </c>
      <c r="I42" s="87">
        <v>12.49</v>
      </c>
      <c r="J42" s="89">
        <v>92.79</v>
      </c>
      <c r="K42" s="90">
        <v>99.32</v>
      </c>
      <c r="L42" s="90">
        <v>93.51</v>
      </c>
      <c r="M42" s="90">
        <v>97.92</v>
      </c>
      <c r="N42" s="87">
        <v>92.19</v>
      </c>
      <c r="O42" s="90">
        <v>27.43</v>
      </c>
      <c r="P42" s="91">
        <v>73.83</v>
      </c>
      <c r="Q42" s="90">
        <v>20.48</v>
      </c>
      <c r="R42" s="90">
        <v>3.52</v>
      </c>
      <c r="S42" s="90">
        <v>0.54</v>
      </c>
      <c r="T42" s="90">
        <v>7.3</v>
      </c>
      <c r="U42" s="90">
        <v>14.81</v>
      </c>
      <c r="V42" s="90">
        <v>26.17</v>
      </c>
    </row>
    <row r="43" spans="1:22" ht="18.75" customHeight="1">
      <c r="A43" s="80"/>
      <c r="B43" s="85" t="s">
        <v>92</v>
      </c>
      <c r="C43" s="86">
        <v>321497.04</v>
      </c>
      <c r="D43" s="87">
        <v>0</v>
      </c>
      <c r="E43" s="88">
        <v>79.04</v>
      </c>
      <c r="F43" s="87">
        <v>12.82</v>
      </c>
      <c r="G43" s="89">
        <v>10.342873136561384</v>
      </c>
      <c r="H43" s="87">
        <v>94.79</v>
      </c>
      <c r="I43" s="87">
        <v>11.73</v>
      </c>
      <c r="J43" s="89">
        <v>84.31</v>
      </c>
      <c r="K43" s="90">
        <v>90.25</v>
      </c>
      <c r="L43" s="90">
        <v>87.25</v>
      </c>
      <c r="M43" s="90">
        <v>88.24</v>
      </c>
      <c r="N43" s="87">
        <v>85.32</v>
      </c>
      <c r="O43" s="90">
        <v>32.05</v>
      </c>
      <c r="P43" s="91">
        <v>71.326</v>
      </c>
      <c r="Q43" s="90">
        <v>27.47</v>
      </c>
      <c r="R43" s="90">
        <v>5.244</v>
      </c>
      <c r="S43" s="90">
        <v>0.854</v>
      </c>
      <c r="T43" s="90">
        <v>9.849</v>
      </c>
      <c r="U43" s="90">
        <v>12.726</v>
      </c>
      <c r="V43" s="90">
        <v>28.673000000000002</v>
      </c>
    </row>
    <row r="44" spans="1:22" ht="18.75" customHeight="1">
      <c r="A44" s="45" t="s">
        <v>119</v>
      </c>
      <c r="B44" s="85" t="s">
        <v>93</v>
      </c>
      <c r="C44" s="86">
        <v>1050796.97</v>
      </c>
      <c r="D44" s="87">
        <v>4.89</v>
      </c>
      <c r="E44" s="88">
        <v>58.49</v>
      </c>
      <c r="F44" s="87">
        <v>11.99</v>
      </c>
      <c r="G44" s="89">
        <v>11.336086718921543</v>
      </c>
      <c r="H44" s="87">
        <v>96.54</v>
      </c>
      <c r="I44" s="87">
        <v>13.17</v>
      </c>
      <c r="J44" s="89">
        <v>98.35</v>
      </c>
      <c r="K44" s="90">
        <v>105.61</v>
      </c>
      <c r="L44" s="90">
        <v>93.17</v>
      </c>
      <c r="M44" s="90">
        <v>103.52</v>
      </c>
      <c r="N44" s="87">
        <v>91.32</v>
      </c>
      <c r="O44" s="90">
        <v>35.23</v>
      </c>
      <c r="P44" s="91">
        <v>74.23</v>
      </c>
      <c r="Q44" s="90">
        <v>18.35</v>
      </c>
      <c r="R44" s="90">
        <v>3.45</v>
      </c>
      <c r="S44" s="90">
        <v>0.28</v>
      </c>
      <c r="T44" s="90">
        <v>9.19</v>
      </c>
      <c r="U44" s="90">
        <v>12.85</v>
      </c>
      <c r="V44" s="90">
        <v>25.77</v>
      </c>
    </row>
    <row r="45" spans="1:22" ht="18.75" customHeight="1">
      <c r="A45" s="75"/>
      <c r="B45" s="85" t="s">
        <v>94</v>
      </c>
      <c r="C45" s="86">
        <v>791754.41</v>
      </c>
      <c r="D45" s="87">
        <v>0.73</v>
      </c>
      <c r="E45" s="88">
        <v>75.55</v>
      </c>
      <c r="F45" s="87">
        <v>12.83</v>
      </c>
      <c r="G45" s="89">
        <v>12.675455548267802</v>
      </c>
      <c r="H45" s="87">
        <v>94.81</v>
      </c>
      <c r="I45" s="87">
        <v>14.06</v>
      </c>
      <c r="J45" s="89">
        <v>107.5</v>
      </c>
      <c r="K45" s="90">
        <v>114.23</v>
      </c>
      <c r="L45" s="90">
        <v>90.12</v>
      </c>
      <c r="M45" s="90">
        <v>110.85</v>
      </c>
      <c r="N45" s="87">
        <v>87.45</v>
      </c>
      <c r="O45" s="90">
        <v>33.53</v>
      </c>
      <c r="P45" s="91">
        <v>75.58</v>
      </c>
      <c r="Q45" s="90">
        <v>14.86</v>
      </c>
      <c r="R45" s="90">
        <v>5.14</v>
      </c>
      <c r="S45" s="90">
        <v>0.72</v>
      </c>
      <c r="T45" s="90">
        <v>7.32</v>
      </c>
      <c r="U45" s="90">
        <v>11.24</v>
      </c>
      <c r="V45" s="90">
        <v>24.42</v>
      </c>
    </row>
    <row r="46" spans="1:22" ht="18.75" customHeight="1">
      <c r="A46" s="75"/>
      <c r="B46" s="85" t="s">
        <v>95</v>
      </c>
      <c r="C46" s="86">
        <v>1633874.4</v>
      </c>
      <c r="D46" s="87">
        <v>6</v>
      </c>
      <c r="E46" s="88">
        <v>46.27</v>
      </c>
      <c r="F46" s="87">
        <v>12.95</v>
      </c>
      <c r="G46" s="89">
        <v>12.699473351807214</v>
      </c>
      <c r="H46" s="87">
        <v>96.04</v>
      </c>
      <c r="I46" s="87">
        <v>14.16</v>
      </c>
      <c r="J46" s="89">
        <v>108.54</v>
      </c>
      <c r="K46" s="90">
        <v>115.89</v>
      </c>
      <c r="L46" s="90">
        <v>91.26</v>
      </c>
      <c r="M46" s="90">
        <v>113.46</v>
      </c>
      <c r="N46" s="87">
        <v>89.34</v>
      </c>
      <c r="O46" s="90">
        <v>33.54</v>
      </c>
      <c r="P46" s="91">
        <v>75.95</v>
      </c>
      <c r="Q46" s="90">
        <v>12.37</v>
      </c>
      <c r="R46" s="90">
        <v>3.96</v>
      </c>
      <c r="S46" s="90">
        <v>0.37</v>
      </c>
      <c r="T46" s="90">
        <v>9.08</v>
      </c>
      <c r="U46" s="90">
        <v>10.64</v>
      </c>
      <c r="V46" s="90">
        <v>24.05</v>
      </c>
    </row>
    <row r="47" spans="1:22" ht="18.75" customHeight="1">
      <c r="A47" s="75"/>
      <c r="B47" s="85" t="s">
        <v>111</v>
      </c>
      <c r="C47" s="86">
        <v>512422.04</v>
      </c>
      <c r="D47" s="87">
        <v>0</v>
      </c>
      <c r="E47" s="88">
        <v>39.15</v>
      </c>
      <c r="F47" s="87">
        <v>13.11</v>
      </c>
      <c r="G47" s="89">
        <v>12.651325614526652</v>
      </c>
      <c r="H47" s="87">
        <v>95.25</v>
      </c>
      <c r="I47" s="87">
        <v>14.15</v>
      </c>
      <c r="J47" s="89">
        <v>102.41</v>
      </c>
      <c r="K47" s="90">
        <v>109.29</v>
      </c>
      <c r="L47" s="90">
        <v>86.38</v>
      </c>
      <c r="M47" s="90">
        <v>106.9</v>
      </c>
      <c r="N47" s="87">
        <v>84.49</v>
      </c>
      <c r="O47" s="90">
        <v>35.31</v>
      </c>
      <c r="P47" s="91">
        <v>71.71</v>
      </c>
      <c r="Q47" s="90">
        <v>32.56</v>
      </c>
      <c r="R47" s="90">
        <v>4.75</v>
      </c>
      <c r="S47" s="90">
        <v>0.48</v>
      </c>
      <c r="T47" s="90">
        <v>8.33</v>
      </c>
      <c r="U47" s="90">
        <v>14.72</v>
      </c>
      <c r="V47" s="90">
        <v>28.28</v>
      </c>
    </row>
    <row r="48" spans="1:22" ht="18.75" customHeight="1">
      <c r="A48" s="75"/>
      <c r="B48" s="85" t="s">
        <v>96</v>
      </c>
      <c r="C48" s="86">
        <v>952559.67</v>
      </c>
      <c r="D48" s="87">
        <v>3.96</v>
      </c>
      <c r="E48" s="88">
        <v>66.53</v>
      </c>
      <c r="F48" s="87">
        <v>12.89</v>
      </c>
      <c r="G48" s="89">
        <v>12.12765118619813</v>
      </c>
      <c r="H48" s="87">
        <v>95.95</v>
      </c>
      <c r="I48" s="87">
        <v>13.43</v>
      </c>
      <c r="J48" s="89">
        <v>101.94</v>
      </c>
      <c r="K48" s="90">
        <v>106.51</v>
      </c>
      <c r="L48" s="90">
        <v>87.83</v>
      </c>
      <c r="M48" s="90">
        <v>104.13</v>
      </c>
      <c r="N48" s="87">
        <v>85.86</v>
      </c>
      <c r="O48" s="90">
        <v>35.01</v>
      </c>
      <c r="P48" s="91">
        <v>74.66</v>
      </c>
      <c r="Q48" s="90">
        <v>6.33</v>
      </c>
      <c r="R48" s="90">
        <v>4.05</v>
      </c>
      <c r="S48" s="90">
        <v>0.26</v>
      </c>
      <c r="T48" s="90">
        <v>10.05</v>
      </c>
      <c r="U48" s="90">
        <v>10.99</v>
      </c>
      <c r="V48" s="90">
        <v>25.35</v>
      </c>
    </row>
    <row r="49" spans="1:22" ht="18.75" customHeight="1">
      <c r="A49" s="75"/>
      <c r="B49" s="85" t="s">
        <v>97</v>
      </c>
      <c r="C49" s="86">
        <v>1495029.74</v>
      </c>
      <c r="D49" s="87">
        <v>5.04</v>
      </c>
      <c r="E49" s="88">
        <v>48.93</v>
      </c>
      <c r="F49" s="87">
        <v>12.21</v>
      </c>
      <c r="G49" s="89">
        <v>10.985703966999345</v>
      </c>
      <c r="H49" s="87">
        <v>96.79</v>
      </c>
      <c r="I49" s="87">
        <v>12.88</v>
      </c>
      <c r="J49" s="89">
        <v>98.69</v>
      </c>
      <c r="K49" s="90">
        <v>106.09</v>
      </c>
      <c r="L49" s="90">
        <v>96.57</v>
      </c>
      <c r="M49" s="90">
        <v>103.6</v>
      </c>
      <c r="N49" s="87">
        <v>94.3</v>
      </c>
      <c r="O49" s="90">
        <v>32.32</v>
      </c>
      <c r="P49" s="91">
        <v>76.2</v>
      </c>
      <c r="Q49" s="90">
        <v>11.65</v>
      </c>
      <c r="R49" s="90">
        <v>3.2</v>
      </c>
      <c r="S49" s="90">
        <v>0.19</v>
      </c>
      <c r="T49" s="90">
        <v>8.84</v>
      </c>
      <c r="U49" s="90">
        <v>11.57</v>
      </c>
      <c r="V49" s="90">
        <v>23.8</v>
      </c>
    </row>
    <row r="50" spans="1:22" ht="18.75" customHeight="1">
      <c r="A50" s="75"/>
      <c r="B50" s="85" t="s">
        <v>112</v>
      </c>
      <c r="C50" s="86">
        <v>2117555.77</v>
      </c>
      <c r="D50" s="87">
        <v>3.93</v>
      </c>
      <c r="E50" s="88">
        <v>26.71</v>
      </c>
      <c r="F50" s="87">
        <v>12.16</v>
      </c>
      <c r="G50" s="89">
        <v>11.691882852322703</v>
      </c>
      <c r="H50" s="87">
        <v>95.93</v>
      </c>
      <c r="I50" s="87">
        <v>13.33</v>
      </c>
      <c r="J50" s="89">
        <v>102.48</v>
      </c>
      <c r="K50" s="90">
        <v>108.85</v>
      </c>
      <c r="L50" s="90">
        <v>93.1</v>
      </c>
      <c r="M50" s="90">
        <v>103.68</v>
      </c>
      <c r="N50" s="87">
        <v>88.67</v>
      </c>
      <c r="O50" s="90">
        <v>35.3</v>
      </c>
      <c r="P50" s="91">
        <v>76</v>
      </c>
      <c r="Q50" s="90">
        <v>13.66</v>
      </c>
      <c r="R50" s="90">
        <v>4.07</v>
      </c>
      <c r="S50" s="90">
        <v>0.23</v>
      </c>
      <c r="T50" s="90">
        <v>9.18</v>
      </c>
      <c r="U50" s="90">
        <v>10.52</v>
      </c>
      <c r="V50" s="90">
        <v>24</v>
      </c>
    </row>
    <row r="51" spans="1:22" ht="18.75" customHeight="1">
      <c r="A51" s="75"/>
      <c r="B51" s="85" t="s">
        <v>98</v>
      </c>
      <c r="C51" s="86">
        <v>1363467.08</v>
      </c>
      <c r="D51" s="87">
        <v>0</v>
      </c>
      <c r="E51" s="88">
        <v>42.64</v>
      </c>
      <c r="F51" s="87">
        <v>12.8</v>
      </c>
      <c r="G51" s="89">
        <v>11.221404326865008</v>
      </c>
      <c r="H51" s="87">
        <v>95.96</v>
      </c>
      <c r="I51" s="87">
        <v>12.73</v>
      </c>
      <c r="J51" s="89">
        <v>97.68</v>
      </c>
      <c r="K51" s="90">
        <v>104.54</v>
      </c>
      <c r="L51" s="90">
        <v>93.16</v>
      </c>
      <c r="M51" s="90">
        <v>102.12</v>
      </c>
      <c r="N51" s="87">
        <v>91</v>
      </c>
      <c r="O51" s="90">
        <v>31.03</v>
      </c>
      <c r="P51" s="91">
        <v>76.11</v>
      </c>
      <c r="Q51" s="90">
        <v>19.86</v>
      </c>
      <c r="R51" s="90">
        <v>4.04</v>
      </c>
      <c r="S51" s="90">
        <v>0.78</v>
      </c>
      <c r="T51" s="90">
        <v>8.35</v>
      </c>
      <c r="U51" s="90">
        <v>10.72</v>
      </c>
      <c r="V51" s="90">
        <v>23.89</v>
      </c>
    </row>
    <row r="52" spans="1:22" ht="18.75" customHeight="1">
      <c r="A52" s="75"/>
      <c r="B52" s="85" t="s">
        <v>99</v>
      </c>
      <c r="C52" s="86">
        <v>1035829.84</v>
      </c>
      <c r="D52" s="87">
        <v>11.51</v>
      </c>
      <c r="E52" s="88">
        <v>59.58</v>
      </c>
      <c r="F52" s="87">
        <v>12.38</v>
      </c>
      <c r="G52" s="89">
        <v>11.068706381329967</v>
      </c>
      <c r="H52" s="87">
        <v>93.66</v>
      </c>
      <c r="I52" s="87">
        <v>12.54</v>
      </c>
      <c r="J52" s="89">
        <v>91.91</v>
      </c>
      <c r="K52" s="90">
        <v>97.64</v>
      </c>
      <c r="L52" s="90">
        <v>88.21</v>
      </c>
      <c r="M52" s="90">
        <v>95.27</v>
      </c>
      <c r="N52" s="87">
        <v>86.07</v>
      </c>
      <c r="O52" s="90">
        <v>30.62</v>
      </c>
      <c r="P52" s="91">
        <v>72.23</v>
      </c>
      <c r="Q52" s="90">
        <v>20.44</v>
      </c>
      <c r="R52" s="90">
        <v>6.34</v>
      </c>
      <c r="S52" s="90">
        <v>0.49</v>
      </c>
      <c r="T52" s="90">
        <v>8.09</v>
      </c>
      <c r="U52" s="90">
        <v>12.82</v>
      </c>
      <c r="V52" s="90">
        <v>27.740000000000002</v>
      </c>
    </row>
    <row r="53" spans="1:22" ht="18.75" customHeight="1">
      <c r="A53" s="75"/>
      <c r="B53" s="85" t="s">
        <v>100</v>
      </c>
      <c r="C53" s="86">
        <v>737676.07</v>
      </c>
      <c r="D53" s="87">
        <v>5</v>
      </c>
      <c r="E53" s="88">
        <v>74.06</v>
      </c>
      <c r="F53" s="87">
        <v>12.4</v>
      </c>
      <c r="G53" s="89">
        <v>11.96323064227907</v>
      </c>
      <c r="H53" s="87">
        <v>95.38</v>
      </c>
      <c r="I53" s="87">
        <v>13.1</v>
      </c>
      <c r="J53" s="89">
        <v>99.79</v>
      </c>
      <c r="K53" s="90">
        <v>106.9</v>
      </c>
      <c r="L53" s="90">
        <v>89.36</v>
      </c>
      <c r="M53" s="90">
        <v>104.77</v>
      </c>
      <c r="N53" s="87">
        <v>87.57</v>
      </c>
      <c r="O53" s="90">
        <v>36.7</v>
      </c>
      <c r="P53" s="91">
        <v>75.52</v>
      </c>
      <c r="Q53" s="90">
        <v>11.95</v>
      </c>
      <c r="R53" s="90">
        <v>4.62</v>
      </c>
      <c r="S53" s="90">
        <v>0.59</v>
      </c>
      <c r="T53" s="90">
        <v>9.02</v>
      </c>
      <c r="U53" s="90">
        <v>10.25</v>
      </c>
      <c r="V53" s="90">
        <v>24.48</v>
      </c>
    </row>
    <row r="54" spans="1:22" ht="18.75" customHeight="1">
      <c r="A54" s="75"/>
      <c r="B54" s="85" t="s">
        <v>101</v>
      </c>
      <c r="C54" s="86">
        <v>934356.67</v>
      </c>
      <c r="D54" s="87">
        <v>9.05</v>
      </c>
      <c r="E54" s="88">
        <v>67.87</v>
      </c>
      <c r="F54" s="87">
        <v>12.92</v>
      </c>
      <c r="G54" s="89">
        <v>11.908996926409268</v>
      </c>
      <c r="H54" s="87">
        <v>94.16</v>
      </c>
      <c r="I54" s="87">
        <v>13.67</v>
      </c>
      <c r="J54" s="89">
        <v>98.16</v>
      </c>
      <c r="K54" s="90">
        <v>104.25</v>
      </c>
      <c r="L54" s="90">
        <v>87.54</v>
      </c>
      <c r="M54" s="90">
        <v>101.99</v>
      </c>
      <c r="N54" s="87">
        <v>85.64</v>
      </c>
      <c r="O54" s="90">
        <v>33.75</v>
      </c>
      <c r="P54" s="91">
        <v>71.08</v>
      </c>
      <c r="Q54" s="90">
        <v>20.84</v>
      </c>
      <c r="R54" s="90">
        <v>5.84</v>
      </c>
      <c r="S54" s="90">
        <v>0.6</v>
      </c>
      <c r="T54" s="90">
        <v>10.6</v>
      </c>
      <c r="U54" s="90">
        <v>11.88</v>
      </c>
      <c r="V54" s="90">
        <v>28.92</v>
      </c>
    </row>
    <row r="55" spans="1:22" ht="18.75" customHeight="1">
      <c r="A55" s="75"/>
      <c r="B55" s="85" t="s">
        <v>102</v>
      </c>
      <c r="C55" s="86">
        <v>1386665.91</v>
      </c>
      <c r="D55" s="87">
        <v>10.32</v>
      </c>
      <c r="E55" s="88">
        <v>65.06</v>
      </c>
      <c r="F55" s="87">
        <v>12.21</v>
      </c>
      <c r="G55" s="89">
        <v>12.053519543795522</v>
      </c>
      <c r="H55" s="87">
        <v>95.98</v>
      </c>
      <c r="I55" s="87">
        <v>13.16</v>
      </c>
      <c r="J55" s="89">
        <v>95.93</v>
      </c>
      <c r="K55" s="90">
        <v>102.62</v>
      </c>
      <c r="L55" s="90">
        <v>85.14</v>
      </c>
      <c r="M55" s="90">
        <v>100.39</v>
      </c>
      <c r="N55" s="87">
        <v>83.29</v>
      </c>
      <c r="O55" s="90">
        <v>34.09</v>
      </c>
      <c r="P55" s="91">
        <v>72.32</v>
      </c>
      <c r="Q55" s="90">
        <v>23.56</v>
      </c>
      <c r="R55" s="90">
        <v>3.91</v>
      </c>
      <c r="S55" s="90">
        <v>0.87</v>
      </c>
      <c r="T55" s="90">
        <v>9.2</v>
      </c>
      <c r="U55" s="90">
        <v>9.39</v>
      </c>
      <c r="V55" s="90">
        <v>23.37</v>
      </c>
    </row>
    <row r="56" spans="1:22" ht="18.75" customHeight="1">
      <c r="A56" s="75"/>
      <c r="B56" s="85" t="s">
        <v>103</v>
      </c>
      <c r="C56" s="86">
        <v>779630.03</v>
      </c>
      <c r="D56" s="87">
        <v>78.91</v>
      </c>
      <c r="E56" s="88">
        <v>61.052</v>
      </c>
      <c r="F56" s="87">
        <v>12.853</v>
      </c>
      <c r="G56" s="89">
        <v>13.790120029753087</v>
      </c>
      <c r="H56" s="87">
        <v>96.997</v>
      </c>
      <c r="I56" s="87">
        <v>15.085</v>
      </c>
      <c r="J56" s="89">
        <v>120.73</v>
      </c>
      <c r="K56" s="90">
        <v>129.59</v>
      </c>
      <c r="L56" s="90">
        <v>93.97</v>
      </c>
      <c r="M56" s="90">
        <v>126.86</v>
      </c>
      <c r="N56" s="87">
        <v>92</v>
      </c>
      <c r="O56" s="90">
        <v>33.418</v>
      </c>
      <c r="P56" s="91">
        <v>79.472</v>
      </c>
      <c r="Q56" s="90">
        <v>0</v>
      </c>
      <c r="R56" s="90">
        <v>3.003</v>
      </c>
      <c r="S56" s="90">
        <v>0.422</v>
      </c>
      <c r="T56" s="90">
        <v>7.118</v>
      </c>
      <c r="U56" s="90">
        <v>10.183</v>
      </c>
      <c r="V56" s="90">
        <v>20.726</v>
      </c>
    </row>
    <row r="57" spans="1:22" ht="18.75" customHeight="1">
      <c r="A57" s="75"/>
      <c r="B57" s="85" t="s">
        <v>104</v>
      </c>
      <c r="C57" s="86">
        <v>733491.98</v>
      </c>
      <c r="D57" s="87">
        <v>5.22</v>
      </c>
      <c r="E57" s="88">
        <v>52.38</v>
      </c>
      <c r="F57" s="87">
        <v>12.3</v>
      </c>
      <c r="G57" s="89">
        <v>11.652501912563515</v>
      </c>
      <c r="H57" s="87">
        <v>96.43</v>
      </c>
      <c r="I57" s="87">
        <v>13.07</v>
      </c>
      <c r="J57" s="89">
        <v>99.42</v>
      </c>
      <c r="K57" s="90">
        <v>105.84</v>
      </c>
      <c r="L57" s="90">
        <v>90.83</v>
      </c>
      <c r="M57" s="90">
        <v>103.33</v>
      </c>
      <c r="N57" s="87">
        <v>88.67</v>
      </c>
      <c r="O57" s="90">
        <v>31.9</v>
      </c>
      <c r="P57" s="91">
        <v>74.897</v>
      </c>
      <c r="Q57" s="90">
        <v>19.08</v>
      </c>
      <c r="R57" s="90">
        <v>3.57</v>
      </c>
      <c r="S57" s="90">
        <v>0.7</v>
      </c>
      <c r="T57" s="90">
        <v>8.65</v>
      </c>
      <c r="U57" s="90">
        <v>12</v>
      </c>
      <c r="V57" s="90">
        <v>24.92</v>
      </c>
    </row>
    <row r="58" spans="1:22" ht="18.75" customHeight="1">
      <c r="A58" s="75"/>
      <c r="B58" s="85" t="s">
        <v>113</v>
      </c>
      <c r="C58" s="86">
        <v>1595931.55</v>
      </c>
      <c r="D58" s="87">
        <v>5.16</v>
      </c>
      <c r="E58" s="88">
        <v>23.855</v>
      </c>
      <c r="F58" s="87">
        <v>12.512</v>
      </c>
      <c r="G58" s="89">
        <v>11.595397107350875</v>
      </c>
      <c r="H58" s="87">
        <v>95.62</v>
      </c>
      <c r="I58" s="87">
        <v>13.288</v>
      </c>
      <c r="J58" s="89">
        <v>98.47</v>
      </c>
      <c r="K58" s="90">
        <v>105.66</v>
      </c>
      <c r="L58" s="90">
        <v>91.12</v>
      </c>
      <c r="M58" s="90">
        <v>103.12</v>
      </c>
      <c r="N58" s="87">
        <v>88.93</v>
      </c>
      <c r="O58" s="90">
        <v>32.932</v>
      </c>
      <c r="P58" s="91">
        <v>73.82</v>
      </c>
      <c r="Q58" s="90">
        <v>13.5</v>
      </c>
      <c r="R58" s="90">
        <v>4.383</v>
      </c>
      <c r="S58" s="90">
        <v>0.388</v>
      </c>
      <c r="T58" s="90">
        <v>8.787</v>
      </c>
      <c r="U58" s="90">
        <v>12.624</v>
      </c>
      <c r="V58" s="90">
        <v>26.182000000000002</v>
      </c>
    </row>
    <row r="59" spans="1:22" ht="18.75" customHeight="1">
      <c r="A59" s="75"/>
      <c r="B59" s="85" t="s">
        <v>105</v>
      </c>
      <c r="C59" s="86">
        <v>1967337.82</v>
      </c>
      <c r="D59" s="87">
        <v>0</v>
      </c>
      <c r="E59" s="88">
        <v>36.93</v>
      </c>
      <c r="F59" s="87">
        <v>12.5</v>
      </c>
      <c r="G59" s="89">
        <v>11.536174349075443</v>
      </c>
      <c r="H59" s="87">
        <v>93.88</v>
      </c>
      <c r="I59" s="87">
        <v>12.86</v>
      </c>
      <c r="J59" s="89">
        <v>93</v>
      </c>
      <c r="K59" s="90">
        <v>98.59</v>
      </c>
      <c r="L59" s="90">
        <v>85.46</v>
      </c>
      <c r="M59" s="90">
        <v>96.43</v>
      </c>
      <c r="N59" s="87">
        <v>83.59</v>
      </c>
      <c r="O59" s="90">
        <v>32.81</v>
      </c>
      <c r="P59" s="91">
        <v>71.45</v>
      </c>
      <c r="Q59" s="90">
        <v>16.68</v>
      </c>
      <c r="R59" s="90">
        <v>6.12</v>
      </c>
      <c r="S59" s="90">
        <v>0.37</v>
      </c>
      <c r="T59" s="90">
        <v>7.74</v>
      </c>
      <c r="U59" s="90">
        <v>14.32</v>
      </c>
      <c r="V59" s="90">
        <v>28.55</v>
      </c>
    </row>
    <row r="60" spans="1:22" ht="18.75" customHeight="1">
      <c r="A60" s="75"/>
      <c r="B60" s="85" t="s">
        <v>120</v>
      </c>
      <c r="C60" s="86">
        <v>317557.17</v>
      </c>
      <c r="D60" s="87">
        <v>8.28</v>
      </c>
      <c r="E60" s="88">
        <v>79.67</v>
      </c>
      <c r="F60" s="87">
        <v>12.52</v>
      </c>
      <c r="G60" s="89">
        <v>12.115320984564764</v>
      </c>
      <c r="H60" s="87">
        <v>94.54</v>
      </c>
      <c r="I60" s="87">
        <v>13.5</v>
      </c>
      <c r="J60" s="89">
        <v>91.95</v>
      </c>
      <c r="K60" s="90">
        <v>97.51</v>
      </c>
      <c r="L60" s="90">
        <v>80.48</v>
      </c>
      <c r="M60" s="90">
        <v>95.24</v>
      </c>
      <c r="N60" s="87">
        <v>78.61</v>
      </c>
      <c r="O60" s="90">
        <v>40.72</v>
      </c>
      <c r="P60" s="91">
        <v>61.26</v>
      </c>
      <c r="Q60" s="90">
        <v>34.81</v>
      </c>
      <c r="R60" s="90">
        <v>5.18</v>
      </c>
      <c r="S60" s="90">
        <v>1.28</v>
      </c>
      <c r="T60" s="90">
        <v>6.88</v>
      </c>
      <c r="U60" s="90">
        <v>19.64</v>
      </c>
      <c r="V60" s="90">
        <v>32.980000000000004</v>
      </c>
    </row>
    <row r="61" spans="1:22" ht="18.75" customHeight="1">
      <c r="A61" s="75"/>
      <c r="B61" s="85" t="s">
        <v>114</v>
      </c>
      <c r="C61" s="86">
        <v>597417.25</v>
      </c>
      <c r="D61" s="87">
        <v>7.91</v>
      </c>
      <c r="E61" s="88">
        <v>53.69</v>
      </c>
      <c r="F61" s="87">
        <v>12.87</v>
      </c>
      <c r="G61" s="89">
        <v>12.081610884185215</v>
      </c>
      <c r="H61" s="87">
        <v>96.71</v>
      </c>
      <c r="I61" s="87">
        <v>13.56</v>
      </c>
      <c r="J61" s="89">
        <v>100.22</v>
      </c>
      <c r="K61" s="90">
        <v>107.73</v>
      </c>
      <c r="L61" s="90">
        <v>89.17</v>
      </c>
      <c r="M61" s="90">
        <v>103.46</v>
      </c>
      <c r="N61" s="87">
        <v>85.63</v>
      </c>
      <c r="O61" s="90">
        <v>37.58</v>
      </c>
      <c r="P61" s="91">
        <v>73.5</v>
      </c>
      <c r="Q61" s="90">
        <v>0</v>
      </c>
      <c r="R61" s="90">
        <v>3.29</v>
      </c>
      <c r="S61" s="90">
        <v>1.17</v>
      </c>
      <c r="T61" s="90">
        <v>10.2</v>
      </c>
      <c r="U61" s="90">
        <v>11.85</v>
      </c>
      <c r="V61" s="90">
        <v>26.509999999999998</v>
      </c>
    </row>
    <row r="62" spans="1:22" ht="18.75" customHeight="1">
      <c r="A62" s="75"/>
      <c r="B62" s="85" t="s">
        <v>115</v>
      </c>
      <c r="C62" s="86">
        <v>46567.98</v>
      </c>
      <c r="D62" s="87">
        <v>9.43</v>
      </c>
      <c r="E62" s="88">
        <v>40.91</v>
      </c>
      <c r="F62" s="87">
        <v>12.91</v>
      </c>
      <c r="G62" s="89">
        <v>12.530735316412695</v>
      </c>
      <c r="H62" s="87">
        <v>95.51</v>
      </c>
      <c r="I62" s="87">
        <v>13.73</v>
      </c>
      <c r="J62" s="89">
        <v>22.25</v>
      </c>
      <c r="K62" s="90">
        <v>23.38</v>
      </c>
      <c r="L62" s="90">
        <v>18.66</v>
      </c>
      <c r="M62" s="90">
        <v>22.91</v>
      </c>
      <c r="N62" s="87">
        <v>18.28</v>
      </c>
      <c r="O62" s="90">
        <v>41.09</v>
      </c>
      <c r="P62" s="91">
        <v>15.94</v>
      </c>
      <c r="Q62" s="90">
        <v>0</v>
      </c>
      <c r="R62" s="90">
        <v>4.49</v>
      </c>
      <c r="S62" s="90">
        <v>0.5</v>
      </c>
      <c r="T62" s="90">
        <v>14.09</v>
      </c>
      <c r="U62" s="90">
        <v>63.94</v>
      </c>
      <c r="V62" s="90">
        <v>83.02</v>
      </c>
    </row>
    <row r="63" spans="1:22" ht="18.75" customHeight="1">
      <c r="A63" s="80"/>
      <c r="B63" s="85" t="s">
        <v>47</v>
      </c>
      <c r="C63" s="86">
        <v>49714890.68000001</v>
      </c>
      <c r="D63" s="87" t="s">
        <v>122</v>
      </c>
      <c r="E63" s="88">
        <v>60.74</v>
      </c>
      <c r="F63" s="87">
        <v>12.77</v>
      </c>
      <c r="G63" s="87">
        <v>10.87</v>
      </c>
      <c r="H63" s="87">
        <v>95.51</v>
      </c>
      <c r="I63" s="87">
        <v>12.44</v>
      </c>
      <c r="J63" s="87">
        <v>92.42</v>
      </c>
      <c r="K63" s="90">
        <v>98.43</v>
      </c>
      <c r="L63" s="90">
        <v>90.56</v>
      </c>
      <c r="M63" s="90">
        <v>96.05</v>
      </c>
      <c r="N63" s="87">
        <v>88.37</v>
      </c>
      <c r="O63" s="90">
        <v>36.13</v>
      </c>
      <c r="P63" s="91">
        <v>73.85</v>
      </c>
      <c r="Q63" s="90" t="s">
        <v>122</v>
      </c>
      <c r="R63" s="90">
        <v>4.49</v>
      </c>
      <c r="S63" s="90">
        <v>0.57</v>
      </c>
      <c r="T63" s="90">
        <v>9.14</v>
      </c>
      <c r="U63" s="90">
        <v>11.77</v>
      </c>
      <c r="V63" s="90">
        <v>25.95</v>
      </c>
    </row>
    <row r="64" spans="1:2" ht="18.75" customHeight="1">
      <c r="A64" s="39" t="s">
        <v>4</v>
      </c>
      <c r="B64" s="39" t="s">
        <v>123</v>
      </c>
    </row>
    <row r="65" ht="18.75" customHeight="1">
      <c r="B65" s="39" t="s">
        <v>106</v>
      </c>
    </row>
    <row r="66" ht="18.75" customHeight="1">
      <c r="B66" s="39" t="s">
        <v>124</v>
      </c>
    </row>
    <row r="67" ht="18.75" customHeight="1">
      <c r="B67" s="39" t="s">
        <v>125</v>
      </c>
    </row>
    <row r="68" ht="18.75" customHeight="1">
      <c r="B68" s="39" t="s">
        <v>126</v>
      </c>
    </row>
    <row r="69" ht="18.75" customHeight="1">
      <c r="B69" s="39" t="s">
        <v>127</v>
      </c>
    </row>
    <row r="76" spans="3:7" ht="18.75" customHeight="1">
      <c r="C76" s="10"/>
      <c r="G76" s="10"/>
    </row>
    <row r="77" spans="1:3" ht="18.75" customHeight="1">
      <c r="A77" s="39" t="s">
        <v>121</v>
      </c>
      <c r="C77" s="10"/>
    </row>
    <row r="78" ht="18.75" customHeight="1">
      <c r="A78" s="39" t="s">
        <v>131</v>
      </c>
    </row>
    <row r="79" spans="3:22" ht="18.75" customHeight="1">
      <c r="C79" s="6" t="s">
        <v>5</v>
      </c>
      <c r="D79" s="6" t="s">
        <v>7</v>
      </c>
      <c r="E79" s="13" t="s">
        <v>7</v>
      </c>
      <c r="F79" s="6" t="s">
        <v>7</v>
      </c>
      <c r="H79" s="6" t="s">
        <v>8</v>
      </c>
      <c r="I79" s="6" t="s">
        <v>9</v>
      </c>
      <c r="J79" s="9" t="s">
        <v>10</v>
      </c>
      <c r="K79" s="6" t="s">
        <v>11</v>
      </c>
      <c r="L79" s="6" t="s">
        <v>12</v>
      </c>
      <c r="M79" s="6" t="s">
        <v>11</v>
      </c>
      <c r="O79" s="6" t="s">
        <v>13</v>
      </c>
      <c r="P79" s="26" t="s">
        <v>14</v>
      </c>
      <c r="Q79" s="6" t="s">
        <v>6</v>
      </c>
      <c r="R79" s="6" t="s">
        <v>15</v>
      </c>
      <c r="S79" s="6" t="s">
        <v>15</v>
      </c>
      <c r="T79" s="6" t="s">
        <v>15</v>
      </c>
      <c r="U79" s="6" t="s">
        <v>15</v>
      </c>
      <c r="V79" s="6" t="s">
        <v>16</v>
      </c>
    </row>
    <row r="80" spans="1:22" ht="18.75" customHeight="1">
      <c r="A80" s="39" t="s">
        <v>109</v>
      </c>
      <c r="B80" s="39" t="s">
        <v>17</v>
      </c>
      <c r="C80" s="6" t="s">
        <v>18</v>
      </c>
      <c r="D80" s="6" t="s">
        <v>19</v>
      </c>
      <c r="E80" s="13" t="s">
        <v>20</v>
      </c>
      <c r="F80" s="6" t="s">
        <v>21</v>
      </c>
      <c r="G80" s="6" t="s">
        <v>51</v>
      </c>
      <c r="H80" s="6" t="s">
        <v>22</v>
      </c>
      <c r="I80" s="6" t="s">
        <v>23</v>
      </c>
      <c r="J80" s="9" t="s">
        <v>24</v>
      </c>
      <c r="K80" s="6" t="s">
        <v>25</v>
      </c>
      <c r="L80" s="6" t="s">
        <v>26</v>
      </c>
      <c r="M80" s="6" t="s">
        <v>27</v>
      </c>
      <c r="N80" s="9" t="s">
        <v>28</v>
      </c>
      <c r="O80" s="6" t="s">
        <v>29</v>
      </c>
      <c r="P80" s="26" t="s">
        <v>30</v>
      </c>
      <c r="Q80" s="6" t="s">
        <v>31</v>
      </c>
      <c r="R80" s="6" t="s">
        <v>32</v>
      </c>
      <c r="S80" s="6" t="s">
        <v>32</v>
      </c>
      <c r="T80" s="6" t="s">
        <v>32</v>
      </c>
      <c r="U80" s="6" t="s">
        <v>33</v>
      </c>
      <c r="V80" s="6" t="s">
        <v>34</v>
      </c>
    </row>
    <row r="81" spans="3:22" ht="18.75" customHeight="1">
      <c r="C81" s="6" t="s">
        <v>1</v>
      </c>
      <c r="H81" s="6" t="s">
        <v>35</v>
      </c>
      <c r="J81" s="9" t="s">
        <v>36</v>
      </c>
      <c r="K81" s="6" t="s">
        <v>37</v>
      </c>
      <c r="L81" s="6" t="s">
        <v>38</v>
      </c>
      <c r="M81" s="6" t="s">
        <v>36</v>
      </c>
      <c r="O81" s="6" t="s">
        <v>39</v>
      </c>
      <c r="P81" s="26" t="s">
        <v>40</v>
      </c>
      <c r="Q81" s="6" t="s">
        <v>41</v>
      </c>
      <c r="R81" s="6" t="s">
        <v>42</v>
      </c>
      <c r="S81" s="6" t="s">
        <v>43</v>
      </c>
      <c r="T81" s="6" t="s">
        <v>44</v>
      </c>
      <c r="U81" s="6" t="s">
        <v>45</v>
      </c>
      <c r="V81" s="6" t="s">
        <v>46</v>
      </c>
    </row>
    <row r="82" spans="1:22" ht="18.75" customHeight="1">
      <c r="A82" s="39" t="s">
        <v>116</v>
      </c>
      <c r="B82" s="39" t="s">
        <v>65</v>
      </c>
      <c r="C82" s="6">
        <v>325546.42</v>
      </c>
      <c r="D82" s="6">
        <v>0</v>
      </c>
      <c r="E82" s="13">
        <v>70.44</v>
      </c>
      <c r="F82" s="6">
        <v>12.53</v>
      </c>
      <c r="G82" s="6">
        <v>10.0104221966256</v>
      </c>
      <c r="H82" s="6">
        <v>94</v>
      </c>
      <c r="I82" s="6">
        <v>10.93</v>
      </c>
      <c r="J82" s="9">
        <v>72.66</v>
      </c>
      <c r="K82" s="6">
        <v>77.06</v>
      </c>
      <c r="L82" s="6">
        <v>76.98</v>
      </c>
      <c r="M82" s="6">
        <v>74.91</v>
      </c>
      <c r="N82" s="9">
        <v>74.83</v>
      </c>
      <c r="O82" s="6">
        <v>37.41</v>
      </c>
      <c r="P82" s="26">
        <v>65.67</v>
      </c>
      <c r="Q82" s="6">
        <v>35.58</v>
      </c>
      <c r="R82" s="6">
        <v>6.22</v>
      </c>
      <c r="S82" s="6">
        <v>0.51</v>
      </c>
      <c r="T82" s="6">
        <v>12.43</v>
      </c>
      <c r="U82" s="6">
        <v>15.17</v>
      </c>
      <c r="V82" s="6">
        <v>34.33</v>
      </c>
    </row>
    <row r="83" spans="2:22" ht="18.75" customHeight="1">
      <c r="B83" s="39" t="s">
        <v>2</v>
      </c>
      <c r="C83" s="6">
        <v>868762.62</v>
      </c>
      <c r="D83" s="6">
        <v>0</v>
      </c>
      <c r="E83" s="13">
        <v>79.84</v>
      </c>
      <c r="F83" s="6">
        <v>12.28</v>
      </c>
      <c r="G83" s="6">
        <v>10.43801613114984</v>
      </c>
      <c r="H83" s="6">
        <v>95.63</v>
      </c>
      <c r="I83" s="6">
        <v>11.25</v>
      </c>
      <c r="J83" s="9">
        <v>83.99</v>
      </c>
      <c r="K83" s="6">
        <v>89.55</v>
      </c>
      <c r="L83" s="6">
        <v>85.8</v>
      </c>
      <c r="M83" s="6">
        <v>87.81</v>
      </c>
      <c r="N83" s="9">
        <v>88.96</v>
      </c>
      <c r="O83" s="6">
        <v>30.21</v>
      </c>
      <c r="P83" s="26">
        <v>73.97</v>
      </c>
      <c r="Q83" s="6">
        <v>23.3</v>
      </c>
      <c r="R83" s="6">
        <v>4.37</v>
      </c>
      <c r="S83" s="6">
        <v>0.74</v>
      </c>
      <c r="T83" s="6">
        <v>11.05</v>
      </c>
      <c r="U83" s="6">
        <v>9.88</v>
      </c>
      <c r="V83" s="6">
        <v>26.04</v>
      </c>
    </row>
    <row r="84" spans="2:22" ht="18.75" customHeight="1">
      <c r="B84" s="39" t="s">
        <v>66</v>
      </c>
      <c r="C84" s="6">
        <v>1170427.51</v>
      </c>
      <c r="D84" s="6">
        <v>0</v>
      </c>
      <c r="E84" s="13">
        <v>36.406</v>
      </c>
      <c r="F84" s="6">
        <v>12.597</v>
      </c>
      <c r="G84" s="6">
        <v>10.873739584948751</v>
      </c>
      <c r="H84" s="6">
        <v>96.169</v>
      </c>
      <c r="I84" s="6">
        <v>12.332</v>
      </c>
      <c r="J84" s="9">
        <v>94.26</v>
      </c>
      <c r="K84" s="6">
        <v>99.98</v>
      </c>
      <c r="L84" s="6">
        <v>91.95</v>
      </c>
      <c r="M84" s="6">
        <v>96.74</v>
      </c>
      <c r="N84" s="9">
        <v>84.5</v>
      </c>
      <c r="O84" s="6">
        <v>33.297</v>
      </c>
      <c r="P84" s="26">
        <v>79.44</v>
      </c>
      <c r="Q84" s="6">
        <v>12.88</v>
      </c>
      <c r="R84" s="6">
        <v>3.83</v>
      </c>
      <c r="S84" s="6">
        <v>0.54</v>
      </c>
      <c r="T84" s="6">
        <v>8.8</v>
      </c>
      <c r="U84" s="6">
        <v>7.24</v>
      </c>
      <c r="V84" s="6">
        <v>20.410000000000004</v>
      </c>
    </row>
    <row r="85" spans="2:22" ht="18.75" customHeight="1">
      <c r="B85" s="39" t="s">
        <v>3</v>
      </c>
      <c r="C85" s="6">
        <v>619516.04</v>
      </c>
      <c r="D85" s="6">
        <v>0</v>
      </c>
      <c r="E85" s="13">
        <v>83.31</v>
      </c>
      <c r="F85" s="6">
        <v>12.54</v>
      </c>
      <c r="G85" s="6">
        <v>10.268024837904115</v>
      </c>
      <c r="H85" s="6">
        <v>95.04</v>
      </c>
      <c r="I85" s="6">
        <v>11.72</v>
      </c>
      <c r="J85" s="9">
        <v>82.91</v>
      </c>
      <c r="K85" s="6">
        <v>87.17</v>
      </c>
      <c r="L85" s="6">
        <v>84.9</v>
      </c>
      <c r="M85" s="6">
        <v>86.76</v>
      </c>
      <c r="N85" s="9">
        <v>88.47</v>
      </c>
      <c r="O85" s="6">
        <v>32.83</v>
      </c>
      <c r="P85" s="26">
        <v>69.583</v>
      </c>
      <c r="Q85" s="6">
        <v>21.152</v>
      </c>
      <c r="R85" s="6">
        <v>4.97</v>
      </c>
      <c r="S85" s="6">
        <v>0.656</v>
      </c>
      <c r="T85" s="6">
        <v>9.69</v>
      </c>
      <c r="U85" s="6">
        <v>15.101</v>
      </c>
      <c r="V85" s="6">
        <v>30.417</v>
      </c>
    </row>
    <row r="86" spans="2:22" ht="18.75" customHeight="1">
      <c r="B86" s="39" t="s">
        <v>67</v>
      </c>
      <c r="C86" s="6">
        <v>1003644.12</v>
      </c>
      <c r="D86" s="6">
        <v>0</v>
      </c>
      <c r="E86" s="13">
        <v>63.095</v>
      </c>
      <c r="F86" s="6">
        <v>12.84</v>
      </c>
      <c r="G86" s="6">
        <v>9.83770362167817</v>
      </c>
      <c r="H86" s="6">
        <v>93</v>
      </c>
      <c r="I86" s="6">
        <v>11.35</v>
      </c>
      <c r="J86" s="9">
        <v>84.18</v>
      </c>
      <c r="K86" s="6">
        <v>88.23</v>
      </c>
      <c r="L86" s="6">
        <v>89.69</v>
      </c>
      <c r="M86" s="6">
        <v>87.03</v>
      </c>
      <c r="N86" s="9">
        <v>88.47</v>
      </c>
      <c r="O86" s="6">
        <v>32.875</v>
      </c>
      <c r="P86" s="26">
        <v>72.88</v>
      </c>
      <c r="Q86" s="6">
        <v>4.46</v>
      </c>
      <c r="R86" s="6">
        <v>6.995</v>
      </c>
      <c r="S86" s="6">
        <v>0.491</v>
      </c>
      <c r="T86" s="6">
        <v>10.079</v>
      </c>
      <c r="U86" s="6">
        <v>9.557</v>
      </c>
      <c r="V86" s="6">
        <v>27.122</v>
      </c>
    </row>
    <row r="87" spans="2:22" ht="18.75" customHeight="1">
      <c r="B87" s="39" t="s">
        <v>68</v>
      </c>
      <c r="C87" s="6">
        <v>2063409.98</v>
      </c>
      <c r="D87" s="6">
        <v>8.11</v>
      </c>
      <c r="E87" s="13">
        <v>76.96</v>
      </c>
      <c r="F87" s="6">
        <v>12.62</v>
      </c>
      <c r="G87" s="6">
        <v>9.850922014829065</v>
      </c>
      <c r="H87" s="6">
        <v>94.83</v>
      </c>
      <c r="I87" s="6">
        <v>11.28</v>
      </c>
      <c r="J87" s="9">
        <v>84.02</v>
      </c>
      <c r="K87" s="6">
        <v>88.93</v>
      </c>
      <c r="L87" s="6">
        <v>90.27</v>
      </c>
      <c r="M87" s="6">
        <v>86.76</v>
      </c>
      <c r="N87" s="9">
        <v>88.07</v>
      </c>
      <c r="O87" s="6">
        <v>34.44</v>
      </c>
      <c r="P87" s="26">
        <v>73.51</v>
      </c>
      <c r="Q87" s="6">
        <v>21.58</v>
      </c>
      <c r="R87" s="6">
        <v>5.16</v>
      </c>
      <c r="S87" s="6">
        <v>1.15</v>
      </c>
      <c r="T87" s="6">
        <v>11.01</v>
      </c>
      <c r="U87" s="6">
        <v>9.17</v>
      </c>
      <c r="V87" s="6">
        <v>26.490000000000002</v>
      </c>
    </row>
    <row r="88" spans="2:22" ht="18.75" customHeight="1">
      <c r="B88" s="39" t="s">
        <v>70</v>
      </c>
      <c r="C88" s="6">
        <v>3306084.9</v>
      </c>
      <c r="D88" s="6">
        <v>0</v>
      </c>
      <c r="E88" s="13">
        <v>67.04</v>
      </c>
      <c r="F88" s="6">
        <v>12.86</v>
      </c>
      <c r="G88" s="6">
        <v>10.190186624366483</v>
      </c>
      <c r="H88" s="6">
        <v>94.94</v>
      </c>
      <c r="I88" s="6">
        <v>11.69</v>
      </c>
      <c r="J88" s="9">
        <v>82.96</v>
      </c>
      <c r="K88" s="6">
        <v>87.04</v>
      </c>
      <c r="L88" s="6">
        <v>85.41</v>
      </c>
      <c r="M88" s="6">
        <v>85.08</v>
      </c>
      <c r="N88" s="9">
        <v>83.49</v>
      </c>
      <c r="O88" s="6">
        <v>28.13</v>
      </c>
      <c r="P88" s="26">
        <v>69.33</v>
      </c>
      <c r="Q88" s="6">
        <v>2</v>
      </c>
      <c r="R88" s="6">
        <v>5.06</v>
      </c>
      <c r="S88" s="6">
        <v>0.7</v>
      </c>
      <c r="T88" s="6">
        <v>9.87</v>
      </c>
      <c r="U88" s="6">
        <v>15.01</v>
      </c>
      <c r="V88" s="6">
        <v>30.64</v>
      </c>
    </row>
    <row r="89" spans="2:22" ht="18.75" customHeight="1">
      <c r="B89" s="39" t="s">
        <v>71</v>
      </c>
      <c r="C89" s="6">
        <v>2153045.4</v>
      </c>
      <c r="D89" s="6">
        <v>5.89</v>
      </c>
      <c r="E89" s="13">
        <v>58.14</v>
      </c>
      <c r="F89" s="6">
        <v>13.67</v>
      </c>
      <c r="G89" s="6">
        <v>11.175398927110407</v>
      </c>
      <c r="H89" s="6">
        <v>96.16</v>
      </c>
      <c r="I89" s="6">
        <v>12.75</v>
      </c>
      <c r="J89" s="9">
        <v>98.44</v>
      </c>
      <c r="K89" s="6">
        <v>105.77</v>
      </c>
      <c r="L89" s="6">
        <v>94.65</v>
      </c>
      <c r="M89" s="6">
        <v>103.16</v>
      </c>
      <c r="N89" s="9">
        <v>92.31</v>
      </c>
      <c r="O89" s="6">
        <v>30.7</v>
      </c>
      <c r="P89" s="26">
        <v>76.79</v>
      </c>
      <c r="R89" s="6">
        <v>3.84</v>
      </c>
      <c r="S89" s="6">
        <v>0.33</v>
      </c>
      <c r="T89" s="6">
        <v>7.67</v>
      </c>
      <c r="U89" s="6">
        <v>11.37</v>
      </c>
      <c r="V89" s="6">
        <v>23.21</v>
      </c>
    </row>
    <row r="90" spans="2:22" ht="18.75" customHeight="1">
      <c r="B90" s="39" t="s">
        <v>69</v>
      </c>
      <c r="C90" s="6">
        <v>1178787.24</v>
      </c>
      <c r="D90" s="6">
        <v>11.25</v>
      </c>
      <c r="E90" s="13">
        <v>82.52</v>
      </c>
      <c r="F90" s="6">
        <v>14.41</v>
      </c>
      <c r="G90" s="6">
        <v>9.835911112424325</v>
      </c>
      <c r="H90" s="6">
        <v>96.21</v>
      </c>
      <c r="I90" s="6">
        <v>11.37</v>
      </c>
      <c r="J90" s="9">
        <v>84.14</v>
      </c>
      <c r="K90" s="6">
        <v>89.99</v>
      </c>
      <c r="L90" s="6">
        <v>91.51</v>
      </c>
      <c r="M90" s="6">
        <v>87.77</v>
      </c>
      <c r="N90" s="9">
        <v>89.23</v>
      </c>
      <c r="O90" s="6">
        <v>32.65</v>
      </c>
      <c r="P90" s="26">
        <v>73.51</v>
      </c>
      <c r="Q90" s="6">
        <v>0</v>
      </c>
      <c r="R90" s="6">
        <v>3.79</v>
      </c>
      <c r="S90" s="6">
        <v>0.52</v>
      </c>
      <c r="T90" s="6">
        <v>9.81</v>
      </c>
      <c r="U90" s="6">
        <v>12.37</v>
      </c>
      <c r="V90" s="6">
        <v>26.490000000000002</v>
      </c>
    </row>
    <row r="91" spans="1:22" ht="18.75" customHeight="1">
      <c r="A91" s="39" t="s">
        <v>117</v>
      </c>
      <c r="B91" s="39" t="s">
        <v>72</v>
      </c>
      <c r="C91" s="6">
        <v>868219.73</v>
      </c>
      <c r="D91" s="6">
        <v>5.998</v>
      </c>
      <c r="E91" s="13">
        <v>75.065</v>
      </c>
      <c r="F91" s="6">
        <v>13.566</v>
      </c>
      <c r="G91" s="6">
        <v>9.9993019302844</v>
      </c>
      <c r="H91" s="6">
        <v>94.9</v>
      </c>
      <c r="I91" s="6">
        <v>11.681</v>
      </c>
      <c r="J91" s="9">
        <v>85.58</v>
      </c>
      <c r="K91" s="6">
        <v>91.3</v>
      </c>
      <c r="L91" s="6">
        <v>91.31</v>
      </c>
      <c r="M91" s="6">
        <v>89.17</v>
      </c>
      <c r="N91" s="9">
        <v>89.18</v>
      </c>
      <c r="O91" s="6">
        <v>32.174</v>
      </c>
      <c r="P91" s="26">
        <v>72.71</v>
      </c>
      <c r="Q91" s="6">
        <v>0</v>
      </c>
      <c r="R91" s="6">
        <v>5.038</v>
      </c>
      <c r="S91" s="6">
        <v>0.703</v>
      </c>
      <c r="T91" s="6">
        <v>10.115</v>
      </c>
      <c r="U91" s="6">
        <v>11.439</v>
      </c>
      <c r="V91" s="6">
        <v>27.295</v>
      </c>
    </row>
    <row r="92" spans="2:22" ht="18.75" customHeight="1">
      <c r="B92" s="39" t="s">
        <v>87</v>
      </c>
      <c r="C92" s="6">
        <v>219573.89</v>
      </c>
      <c r="D92" s="6">
        <v>0</v>
      </c>
      <c r="E92" s="13">
        <v>84.43</v>
      </c>
      <c r="F92" s="6">
        <v>13.08</v>
      </c>
      <c r="G92" s="6">
        <v>9.93548539491649</v>
      </c>
      <c r="H92" s="6">
        <v>93.78</v>
      </c>
      <c r="I92" s="6">
        <v>10.71</v>
      </c>
      <c r="J92" s="9">
        <v>81.44</v>
      </c>
      <c r="K92" s="6">
        <v>84.65</v>
      </c>
      <c r="L92" s="6">
        <v>85.2</v>
      </c>
      <c r="M92" s="6">
        <v>82.3</v>
      </c>
      <c r="N92" s="9">
        <v>82.84</v>
      </c>
      <c r="O92" s="6">
        <v>30.51</v>
      </c>
      <c r="P92" s="26">
        <v>74.35</v>
      </c>
      <c r="Q92" s="6">
        <v>23.88</v>
      </c>
      <c r="R92" s="6">
        <v>6.44</v>
      </c>
      <c r="S92" s="6">
        <v>0.33</v>
      </c>
      <c r="T92" s="6">
        <v>8.91</v>
      </c>
      <c r="U92" s="6">
        <v>9.97</v>
      </c>
      <c r="V92" s="6">
        <v>25.65</v>
      </c>
    </row>
    <row r="93" spans="2:22" ht="18.75" customHeight="1">
      <c r="B93" s="39" t="s">
        <v>75</v>
      </c>
      <c r="C93" s="6">
        <v>761397.5</v>
      </c>
      <c r="D93" s="6">
        <v>0</v>
      </c>
      <c r="E93" s="13">
        <v>82.97</v>
      </c>
      <c r="F93" s="6">
        <v>13.55</v>
      </c>
      <c r="G93" s="6">
        <v>9.698217218469985</v>
      </c>
      <c r="H93" s="6">
        <v>96.1</v>
      </c>
      <c r="I93" s="6">
        <v>11.22</v>
      </c>
      <c r="J93" s="9">
        <v>81.05</v>
      </c>
      <c r="K93" s="6">
        <v>85.29</v>
      </c>
      <c r="L93" s="6">
        <v>87.95</v>
      </c>
      <c r="M93" s="6">
        <v>83.41</v>
      </c>
      <c r="N93" s="9">
        <v>86</v>
      </c>
      <c r="O93" s="6">
        <v>35.09</v>
      </c>
      <c r="P93" s="26">
        <v>71.11</v>
      </c>
      <c r="Q93" s="6">
        <v>39.13</v>
      </c>
      <c r="R93" s="6">
        <v>3.9</v>
      </c>
      <c r="S93" s="6">
        <v>0.55</v>
      </c>
      <c r="T93" s="6">
        <v>9.49</v>
      </c>
      <c r="U93" s="6">
        <v>14.95</v>
      </c>
      <c r="V93" s="6">
        <v>28.89</v>
      </c>
    </row>
    <row r="94" spans="2:22" ht="18.75" customHeight="1">
      <c r="B94" s="39" t="s">
        <v>76</v>
      </c>
      <c r="C94" s="6">
        <v>428304.22</v>
      </c>
      <c r="D94" s="6">
        <v>7.67</v>
      </c>
      <c r="E94" s="13">
        <v>51.92</v>
      </c>
      <c r="F94" s="6">
        <v>13.13</v>
      </c>
      <c r="G94" s="6">
        <v>9.94300037762878</v>
      </c>
      <c r="H94" s="6">
        <v>95.74</v>
      </c>
      <c r="I94" s="6">
        <v>11.53</v>
      </c>
      <c r="J94" s="9">
        <v>87.66</v>
      </c>
      <c r="K94" s="6">
        <v>94.38</v>
      </c>
      <c r="L94" s="6">
        <v>94.92</v>
      </c>
      <c r="M94" s="6">
        <v>92.23</v>
      </c>
      <c r="N94" s="9">
        <v>92.76</v>
      </c>
      <c r="O94" s="6">
        <v>29.3</v>
      </c>
      <c r="P94" s="26">
        <v>75.67</v>
      </c>
      <c r="Q94" s="6">
        <v>15.66</v>
      </c>
      <c r="R94" s="6">
        <v>4.51</v>
      </c>
      <c r="S94" s="6">
        <v>0.67</v>
      </c>
      <c r="T94" s="6">
        <v>8.08</v>
      </c>
      <c r="U94" s="6">
        <v>11.07</v>
      </c>
      <c r="V94" s="6">
        <v>24.33</v>
      </c>
    </row>
    <row r="95" spans="2:22" ht="18.75" customHeight="1">
      <c r="B95" s="39" t="s">
        <v>77</v>
      </c>
      <c r="C95" s="6">
        <v>549532.79</v>
      </c>
      <c r="D95" s="6">
        <v>16.09</v>
      </c>
      <c r="E95" s="13">
        <v>67.83</v>
      </c>
      <c r="F95" s="6">
        <v>13.4</v>
      </c>
      <c r="G95" s="6">
        <v>9.803610929204062</v>
      </c>
      <c r="H95" s="6">
        <v>96.35</v>
      </c>
      <c r="I95" s="6">
        <v>11.32</v>
      </c>
      <c r="J95" s="9">
        <v>84.48</v>
      </c>
      <c r="K95" s="6">
        <v>90.87</v>
      </c>
      <c r="L95" s="6">
        <v>92.69</v>
      </c>
      <c r="M95" s="6">
        <v>88.17</v>
      </c>
      <c r="N95" s="9">
        <v>89.93</v>
      </c>
      <c r="O95" s="6">
        <v>31.03</v>
      </c>
      <c r="P95" s="26">
        <v>74.23</v>
      </c>
      <c r="Q95" s="6">
        <v>0</v>
      </c>
      <c r="R95" s="6">
        <v>3.65</v>
      </c>
      <c r="S95" s="6">
        <v>0.64</v>
      </c>
      <c r="T95" s="6">
        <v>8.56</v>
      </c>
      <c r="U95" s="6">
        <v>12.92</v>
      </c>
      <c r="V95" s="6">
        <v>25.770000000000003</v>
      </c>
    </row>
    <row r="96" spans="2:22" ht="18.75" customHeight="1">
      <c r="B96" s="39" t="s">
        <v>78</v>
      </c>
      <c r="C96" s="6">
        <v>467276</v>
      </c>
      <c r="D96" s="6">
        <v>10.63</v>
      </c>
      <c r="E96" s="13">
        <v>64.73</v>
      </c>
      <c r="F96" s="6">
        <v>13.08</v>
      </c>
      <c r="G96" s="6">
        <v>10.0821204530085</v>
      </c>
      <c r="H96" s="6">
        <v>96.07</v>
      </c>
      <c r="I96" s="6">
        <v>12</v>
      </c>
      <c r="J96" s="9">
        <v>82.47</v>
      </c>
      <c r="K96" s="6">
        <v>89.14</v>
      </c>
      <c r="L96" s="6">
        <v>88.41</v>
      </c>
      <c r="M96" s="6">
        <v>87.43</v>
      </c>
      <c r="N96" s="9">
        <v>86.72</v>
      </c>
      <c r="O96" s="6">
        <v>31.1</v>
      </c>
      <c r="P96" s="26">
        <v>68.55</v>
      </c>
      <c r="Q96" s="6">
        <v>4.89</v>
      </c>
      <c r="R96" s="6">
        <v>3.93</v>
      </c>
      <c r="S96" s="6">
        <v>0.92</v>
      </c>
      <c r="T96" s="6">
        <v>9.25</v>
      </c>
      <c r="U96" s="6">
        <v>17.35</v>
      </c>
      <c r="V96" s="6">
        <v>31.450000000000003</v>
      </c>
    </row>
    <row r="97" spans="2:22" ht="18.75" customHeight="1">
      <c r="B97" s="39" t="s">
        <v>79</v>
      </c>
      <c r="C97" s="6">
        <v>733150.01</v>
      </c>
      <c r="D97" s="6">
        <v>0</v>
      </c>
      <c r="E97" s="13">
        <v>69.72</v>
      </c>
      <c r="F97" s="6">
        <v>13.1</v>
      </c>
      <c r="G97" s="6">
        <v>10.204517110215956</v>
      </c>
      <c r="H97" s="6">
        <v>95.73</v>
      </c>
      <c r="I97" s="6">
        <v>11.21</v>
      </c>
      <c r="J97" s="9">
        <v>88.17</v>
      </c>
      <c r="K97" s="6">
        <v>92.61</v>
      </c>
      <c r="L97" s="6">
        <v>90.76</v>
      </c>
      <c r="M97" s="6">
        <v>90.19</v>
      </c>
      <c r="N97" s="9">
        <v>88.38</v>
      </c>
      <c r="O97" s="6">
        <v>29.62</v>
      </c>
      <c r="P97" s="26">
        <v>79.68</v>
      </c>
      <c r="Q97" s="6">
        <v>6.34</v>
      </c>
      <c r="R97" s="6">
        <v>4.27</v>
      </c>
      <c r="S97" s="6">
        <v>1.35</v>
      </c>
      <c r="T97" s="6">
        <v>8.64</v>
      </c>
      <c r="U97" s="6">
        <v>6.91</v>
      </c>
      <c r="V97" s="6">
        <v>21.17</v>
      </c>
    </row>
    <row r="98" spans="2:22" ht="18.75" customHeight="1">
      <c r="B98" s="39" t="s">
        <v>80</v>
      </c>
      <c r="C98" s="6">
        <v>1397426.23</v>
      </c>
      <c r="D98" s="6">
        <v>8.01</v>
      </c>
      <c r="E98" s="13">
        <v>68.56</v>
      </c>
      <c r="F98" s="6">
        <v>12.81</v>
      </c>
      <c r="G98" s="6">
        <v>9.716858621080842</v>
      </c>
      <c r="H98" s="6">
        <v>95.63</v>
      </c>
      <c r="I98" s="6">
        <v>11.41</v>
      </c>
      <c r="J98" s="9">
        <v>83.05</v>
      </c>
      <c r="K98" s="6">
        <v>89.06</v>
      </c>
      <c r="L98" s="6">
        <v>91.66</v>
      </c>
      <c r="M98" s="6">
        <v>86.91</v>
      </c>
      <c r="N98" s="9">
        <v>89.44</v>
      </c>
      <c r="O98" s="6">
        <v>30.93</v>
      </c>
      <c r="P98" s="26">
        <v>72.299</v>
      </c>
      <c r="Q98" s="6">
        <v>22.06</v>
      </c>
      <c r="R98" s="6">
        <v>4.36</v>
      </c>
      <c r="S98" s="6">
        <v>0.686</v>
      </c>
      <c r="T98" s="6">
        <v>9.971</v>
      </c>
      <c r="U98" s="6">
        <v>12.684</v>
      </c>
      <c r="V98" s="6">
        <v>27.701</v>
      </c>
    </row>
    <row r="99" spans="2:22" ht="18.75" customHeight="1">
      <c r="B99" s="39" t="s">
        <v>81</v>
      </c>
      <c r="C99" s="6">
        <v>1954502.65</v>
      </c>
      <c r="D99" s="6">
        <v>13.946</v>
      </c>
      <c r="E99" s="13">
        <v>76.77</v>
      </c>
      <c r="F99" s="6">
        <v>13.12</v>
      </c>
      <c r="G99" s="6">
        <v>10.213506640423333</v>
      </c>
      <c r="H99" s="6">
        <v>95.94</v>
      </c>
      <c r="I99" s="6">
        <v>11.71</v>
      </c>
      <c r="J99" s="9">
        <v>87.53</v>
      </c>
      <c r="K99" s="6">
        <v>93.42</v>
      </c>
      <c r="L99" s="6">
        <v>91.46</v>
      </c>
      <c r="M99" s="6">
        <v>91.49</v>
      </c>
      <c r="N99" s="9">
        <v>89.58</v>
      </c>
      <c r="O99" s="6">
        <v>31.65</v>
      </c>
      <c r="P99" s="26">
        <v>73.76</v>
      </c>
      <c r="Q99" s="6">
        <v>27.84</v>
      </c>
      <c r="R99" s="6">
        <v>4.06</v>
      </c>
      <c r="S99" s="6">
        <v>0.27</v>
      </c>
      <c r="T99" s="6">
        <v>9.49</v>
      </c>
      <c r="U99" s="6">
        <v>12.41</v>
      </c>
      <c r="V99" s="6">
        <v>26.23</v>
      </c>
    </row>
    <row r="100" spans="2:22" ht="18.75" customHeight="1">
      <c r="B100" s="39" t="s">
        <v>82</v>
      </c>
      <c r="C100" s="6">
        <v>575287.28</v>
      </c>
      <c r="D100" s="6">
        <v>9.68</v>
      </c>
      <c r="E100" s="13">
        <v>53.94</v>
      </c>
      <c r="F100" s="6">
        <v>13.08</v>
      </c>
      <c r="G100" s="6">
        <v>9.913591714386593</v>
      </c>
      <c r="H100" s="6">
        <v>94.27</v>
      </c>
      <c r="I100" s="6">
        <v>11.38</v>
      </c>
      <c r="J100" s="9">
        <v>82.41</v>
      </c>
      <c r="K100" s="6">
        <v>88.75</v>
      </c>
      <c r="L100" s="6">
        <v>89.52</v>
      </c>
      <c r="M100" s="6">
        <v>86.57</v>
      </c>
      <c r="N100" s="9">
        <v>87.33</v>
      </c>
      <c r="O100" s="6">
        <v>31.25</v>
      </c>
      <c r="P100" s="26">
        <v>71.7</v>
      </c>
      <c r="Q100" s="6">
        <v>5.39</v>
      </c>
      <c r="R100" s="6">
        <v>5.73</v>
      </c>
      <c r="S100" s="6">
        <v>0.86</v>
      </c>
      <c r="T100" s="6">
        <v>8.94</v>
      </c>
      <c r="U100" s="6">
        <v>12.77</v>
      </c>
      <c r="V100" s="6">
        <v>28.3</v>
      </c>
    </row>
    <row r="101" spans="2:22" ht="18.75" customHeight="1">
      <c r="B101" s="39" t="s">
        <v>83</v>
      </c>
      <c r="C101" s="6">
        <v>451540.45</v>
      </c>
      <c r="D101" s="6">
        <v>12.31</v>
      </c>
      <c r="E101" s="13">
        <v>42.74</v>
      </c>
      <c r="F101" s="6">
        <v>12.86</v>
      </c>
      <c r="G101" s="6">
        <v>9.998306356385125</v>
      </c>
      <c r="H101" s="6">
        <v>94.64</v>
      </c>
      <c r="I101" s="6">
        <v>11.36</v>
      </c>
      <c r="J101" s="9">
        <v>82.59</v>
      </c>
      <c r="K101" s="6">
        <v>89.34</v>
      </c>
      <c r="L101" s="6">
        <v>89.36</v>
      </c>
      <c r="M101" s="6">
        <v>87.35</v>
      </c>
      <c r="N101" s="9">
        <v>87.37</v>
      </c>
      <c r="O101" s="6">
        <v>29</v>
      </c>
      <c r="P101" s="26">
        <v>72.56</v>
      </c>
      <c r="Q101" s="6">
        <v>7.94</v>
      </c>
      <c r="R101" s="6">
        <v>5.37</v>
      </c>
      <c r="S101" s="6">
        <v>0.95</v>
      </c>
      <c r="T101" s="6">
        <v>8.8</v>
      </c>
      <c r="U101" s="6">
        <v>12.32</v>
      </c>
      <c r="V101" s="6">
        <v>27.44</v>
      </c>
    </row>
    <row r="102" spans="2:22" ht="18.75" customHeight="1">
      <c r="B102" s="39" t="s">
        <v>84</v>
      </c>
      <c r="C102" s="6">
        <v>2705498.21</v>
      </c>
      <c r="D102" s="6">
        <v>1.09</v>
      </c>
      <c r="E102" s="13">
        <v>72.65</v>
      </c>
      <c r="F102" s="6">
        <v>12.95</v>
      </c>
      <c r="G102" s="6">
        <v>10.105255378934439</v>
      </c>
      <c r="H102" s="6">
        <v>95.89</v>
      </c>
      <c r="I102" s="6">
        <v>11.64</v>
      </c>
      <c r="J102" s="9">
        <v>93.28</v>
      </c>
      <c r="K102" s="6">
        <v>100.74</v>
      </c>
      <c r="L102" s="6">
        <v>99.69</v>
      </c>
      <c r="M102" s="6">
        <v>97.58</v>
      </c>
      <c r="N102" s="9">
        <v>96.56</v>
      </c>
      <c r="O102" s="6">
        <v>32.69</v>
      </c>
      <c r="P102" s="26">
        <v>77.52</v>
      </c>
      <c r="Q102" s="6">
        <v>19.56</v>
      </c>
      <c r="R102" s="6">
        <v>4.14</v>
      </c>
      <c r="S102" s="6">
        <v>0.4</v>
      </c>
      <c r="T102" s="6">
        <v>9.83</v>
      </c>
      <c r="U102" s="6">
        <v>8.11</v>
      </c>
      <c r="V102" s="6">
        <v>22.48</v>
      </c>
    </row>
    <row r="103" spans="2:22" ht="18.75" customHeight="1">
      <c r="B103" s="39" t="s">
        <v>85</v>
      </c>
      <c r="C103" s="6">
        <v>462629.67</v>
      </c>
      <c r="D103" s="6">
        <v>15.44</v>
      </c>
      <c r="E103" s="13">
        <v>61.5</v>
      </c>
      <c r="F103" s="6">
        <v>12.95</v>
      </c>
      <c r="G103" s="6">
        <v>10.043869426057347</v>
      </c>
      <c r="H103" s="6">
        <v>95.23</v>
      </c>
      <c r="I103" s="6">
        <v>11.59</v>
      </c>
      <c r="J103" s="9">
        <v>80.66</v>
      </c>
      <c r="K103" s="6">
        <v>87.24</v>
      </c>
      <c r="L103" s="6">
        <v>86.86</v>
      </c>
      <c r="M103" s="6">
        <v>85.27</v>
      </c>
      <c r="N103" s="9">
        <v>84.89</v>
      </c>
      <c r="O103" s="6">
        <v>28.45</v>
      </c>
      <c r="P103" s="26">
        <v>69.39</v>
      </c>
      <c r="Q103" s="6">
        <v>13.62</v>
      </c>
      <c r="R103" s="6">
        <v>4.77</v>
      </c>
      <c r="S103" s="6">
        <v>0.4</v>
      </c>
      <c r="T103" s="6">
        <v>8.19</v>
      </c>
      <c r="U103" s="6">
        <v>17.25</v>
      </c>
      <c r="V103" s="6">
        <v>30.61</v>
      </c>
    </row>
    <row r="104" spans="2:22" ht="18.75" customHeight="1">
      <c r="B104" s="39" t="s">
        <v>86</v>
      </c>
      <c r="C104" s="6">
        <v>515254.12</v>
      </c>
      <c r="D104" s="6">
        <v>12.39</v>
      </c>
      <c r="E104" s="13">
        <v>22.7</v>
      </c>
      <c r="F104" s="6">
        <v>12.52</v>
      </c>
      <c r="G104" s="6">
        <v>9.682117520380041</v>
      </c>
      <c r="H104" s="6">
        <v>95.11</v>
      </c>
      <c r="I104" s="6">
        <v>11.14</v>
      </c>
      <c r="J104" s="9">
        <v>80.46</v>
      </c>
      <c r="K104" s="6">
        <v>86.41</v>
      </c>
      <c r="L104" s="6">
        <v>89.24</v>
      </c>
      <c r="M104" s="6">
        <v>84.61</v>
      </c>
      <c r="N104" s="9">
        <v>87.39</v>
      </c>
      <c r="O104" s="6">
        <v>31.15</v>
      </c>
      <c r="P104" s="26">
        <v>71.8</v>
      </c>
      <c r="Q104" s="6">
        <v>9.59</v>
      </c>
      <c r="R104" s="6">
        <v>4.9</v>
      </c>
      <c r="S104" s="6">
        <v>0.1015</v>
      </c>
      <c r="T104" s="6">
        <v>9.19</v>
      </c>
      <c r="U104" s="6">
        <v>12.97</v>
      </c>
      <c r="V104" s="6">
        <v>27.1615</v>
      </c>
    </row>
    <row r="105" spans="2:22" ht="18.75" customHeight="1">
      <c r="B105" s="39" t="s">
        <v>73</v>
      </c>
      <c r="C105" s="6">
        <v>858772.64</v>
      </c>
      <c r="D105" s="6">
        <v>0.18</v>
      </c>
      <c r="E105" s="13">
        <v>81.54</v>
      </c>
      <c r="F105" s="6">
        <v>13.5</v>
      </c>
      <c r="G105" s="6">
        <v>10.737716871720552</v>
      </c>
      <c r="H105" s="6">
        <v>95.44</v>
      </c>
      <c r="I105" s="6">
        <v>12.28</v>
      </c>
      <c r="J105" s="9">
        <v>91.52</v>
      </c>
      <c r="K105" s="6">
        <v>96.06</v>
      </c>
      <c r="L105" s="6">
        <v>89.46</v>
      </c>
      <c r="M105" s="6">
        <v>93.02</v>
      </c>
      <c r="N105" s="9">
        <v>86.63</v>
      </c>
      <c r="O105" s="6">
        <v>31.85</v>
      </c>
      <c r="P105" s="26">
        <v>73.23</v>
      </c>
      <c r="Q105" s="6">
        <v>20.35</v>
      </c>
      <c r="R105" s="6">
        <v>4.56</v>
      </c>
      <c r="S105" s="6">
        <v>0.96</v>
      </c>
      <c r="T105" s="6">
        <v>8.92</v>
      </c>
      <c r="U105" s="6">
        <v>12.33</v>
      </c>
      <c r="V105" s="6">
        <v>26.77</v>
      </c>
    </row>
    <row r="106" spans="2:22" ht="18.75" customHeight="1">
      <c r="B106" s="39" t="s">
        <v>88</v>
      </c>
      <c r="C106" s="6">
        <v>180451.53</v>
      </c>
      <c r="D106" s="6">
        <v>0</v>
      </c>
      <c r="E106" s="13">
        <v>20.51</v>
      </c>
      <c r="F106" s="6">
        <v>12.97</v>
      </c>
      <c r="G106" s="6">
        <v>9.318836575117983</v>
      </c>
      <c r="H106" s="6">
        <v>95.93</v>
      </c>
      <c r="I106" s="6">
        <v>11.23</v>
      </c>
      <c r="J106" s="9">
        <v>79.43</v>
      </c>
      <c r="K106" s="6">
        <v>85.39</v>
      </c>
      <c r="L106" s="6">
        <v>91.63</v>
      </c>
      <c r="M106" s="6">
        <v>83.99</v>
      </c>
      <c r="N106" s="9">
        <v>90.13</v>
      </c>
      <c r="O106" s="6">
        <v>30.51</v>
      </c>
      <c r="P106" s="26">
        <v>70.34</v>
      </c>
      <c r="Q106" s="6">
        <v>19.1</v>
      </c>
      <c r="R106" s="6">
        <v>4.06</v>
      </c>
      <c r="S106" s="6">
        <v>0.69</v>
      </c>
      <c r="T106" s="6">
        <v>10.75</v>
      </c>
      <c r="U106" s="6">
        <v>14.17</v>
      </c>
      <c r="V106" s="6">
        <v>29.67</v>
      </c>
    </row>
    <row r="107" spans="2:22" ht="18.75" customHeight="1">
      <c r="B107" s="39" t="s">
        <v>74</v>
      </c>
      <c r="C107" s="6">
        <v>1476261.3</v>
      </c>
      <c r="D107" s="6">
        <v>8.36</v>
      </c>
      <c r="E107" s="13">
        <v>60.66</v>
      </c>
      <c r="F107" s="6">
        <v>13.42</v>
      </c>
      <c r="G107" s="6">
        <v>10.654145099244966</v>
      </c>
      <c r="H107" s="6">
        <v>95.26</v>
      </c>
      <c r="I107" s="6">
        <v>12.229</v>
      </c>
      <c r="J107" s="9">
        <v>95.62</v>
      </c>
      <c r="K107" s="6">
        <v>102.12</v>
      </c>
      <c r="L107" s="6">
        <v>95.85</v>
      </c>
      <c r="M107" s="6">
        <v>99.61</v>
      </c>
      <c r="N107" s="9">
        <v>93.5</v>
      </c>
      <c r="O107" s="6">
        <v>30.67</v>
      </c>
      <c r="P107" s="26">
        <v>77.51</v>
      </c>
      <c r="Q107" s="6">
        <v>0</v>
      </c>
      <c r="R107" s="6">
        <v>4.73</v>
      </c>
      <c r="S107" s="6">
        <v>0.59</v>
      </c>
      <c r="T107" s="6">
        <v>7.74</v>
      </c>
      <c r="U107" s="6">
        <v>9.42</v>
      </c>
      <c r="V107" s="6">
        <v>22.48</v>
      </c>
    </row>
    <row r="108" spans="2:22" ht="18.75" customHeight="1">
      <c r="B108" s="39" t="s">
        <v>110</v>
      </c>
      <c r="C108" s="6">
        <v>248142.69</v>
      </c>
      <c r="D108" s="6">
        <v>9.56</v>
      </c>
      <c r="E108" s="13">
        <v>92.96</v>
      </c>
      <c r="F108" s="6">
        <v>13.09</v>
      </c>
      <c r="G108" s="6">
        <v>10.372787506252955</v>
      </c>
      <c r="H108" s="6">
        <v>93.99</v>
      </c>
      <c r="I108" s="6">
        <v>12.04</v>
      </c>
      <c r="J108" s="9">
        <v>92.91</v>
      </c>
      <c r="K108" s="6">
        <v>80.65</v>
      </c>
      <c r="L108" s="6">
        <v>77.75</v>
      </c>
      <c r="M108" s="6">
        <v>88.73</v>
      </c>
      <c r="N108" s="9">
        <v>85.54</v>
      </c>
      <c r="O108" s="6">
        <v>33.1</v>
      </c>
      <c r="P108" s="26">
        <v>76.31</v>
      </c>
      <c r="Q108" s="6">
        <v>0</v>
      </c>
      <c r="R108" s="6">
        <v>6</v>
      </c>
      <c r="S108" s="6">
        <v>0.55</v>
      </c>
      <c r="T108" s="6">
        <v>10.63</v>
      </c>
      <c r="U108" s="6">
        <v>6.51</v>
      </c>
      <c r="V108" s="6">
        <v>23.689999999999998</v>
      </c>
    </row>
    <row r="117" ht="18.75" customHeight="1">
      <c r="A117" s="39" t="s">
        <v>121</v>
      </c>
    </row>
    <row r="118" ht="18.75" customHeight="1">
      <c r="A118" s="39" t="s">
        <v>132</v>
      </c>
    </row>
    <row r="119" spans="3:22" ht="18.75" customHeight="1">
      <c r="C119" s="6" t="s">
        <v>5</v>
      </c>
      <c r="D119" s="6" t="s">
        <v>6</v>
      </c>
      <c r="E119" s="13" t="s">
        <v>7</v>
      </c>
      <c r="F119" s="6" t="s">
        <v>7</v>
      </c>
      <c r="H119" s="6" t="s">
        <v>8</v>
      </c>
      <c r="I119" s="6" t="s">
        <v>9</v>
      </c>
      <c r="J119" s="9" t="s">
        <v>10</v>
      </c>
      <c r="K119" s="6" t="s">
        <v>11</v>
      </c>
      <c r="L119" s="6" t="s">
        <v>12</v>
      </c>
      <c r="M119" s="6" t="s">
        <v>11</v>
      </c>
      <c r="O119" s="6" t="s">
        <v>13</v>
      </c>
      <c r="P119" s="26" t="s">
        <v>14</v>
      </c>
      <c r="Q119" s="6" t="s">
        <v>6</v>
      </c>
      <c r="R119" s="6" t="s">
        <v>15</v>
      </c>
      <c r="S119" s="6" t="s">
        <v>15</v>
      </c>
      <c r="T119" s="6" t="s">
        <v>15</v>
      </c>
      <c r="U119" s="6" t="s">
        <v>15</v>
      </c>
      <c r="V119" s="6" t="s">
        <v>16</v>
      </c>
    </row>
    <row r="120" spans="1:22" ht="18.75" customHeight="1">
      <c r="A120" s="39" t="s">
        <v>109</v>
      </c>
      <c r="B120" s="39" t="s">
        <v>17</v>
      </c>
      <c r="C120" s="6" t="s">
        <v>18</v>
      </c>
      <c r="D120" s="6" t="s">
        <v>19</v>
      </c>
      <c r="E120" s="13" t="s">
        <v>20</v>
      </c>
      <c r="F120" s="6" t="s">
        <v>21</v>
      </c>
      <c r="G120" s="6" t="s">
        <v>51</v>
      </c>
      <c r="H120" s="6" t="s">
        <v>22</v>
      </c>
      <c r="I120" s="6" t="s">
        <v>23</v>
      </c>
      <c r="J120" s="9" t="s">
        <v>24</v>
      </c>
      <c r="K120" s="6" t="s">
        <v>25</v>
      </c>
      <c r="L120" s="6" t="s">
        <v>26</v>
      </c>
      <c r="M120" s="6" t="s">
        <v>27</v>
      </c>
      <c r="N120" s="9" t="s">
        <v>28</v>
      </c>
      <c r="O120" s="6" t="s">
        <v>29</v>
      </c>
      <c r="P120" s="26" t="s">
        <v>30</v>
      </c>
      <c r="Q120" s="6" t="s">
        <v>31</v>
      </c>
      <c r="R120" s="6" t="s">
        <v>32</v>
      </c>
      <c r="S120" s="6" t="s">
        <v>32</v>
      </c>
      <c r="T120" s="6" t="s">
        <v>32</v>
      </c>
      <c r="U120" s="6" t="s">
        <v>33</v>
      </c>
      <c r="V120" s="6" t="s">
        <v>34</v>
      </c>
    </row>
    <row r="121" spans="3:22" ht="18.75" customHeight="1">
      <c r="C121" s="6" t="s">
        <v>1</v>
      </c>
      <c r="H121" s="6" t="s">
        <v>35</v>
      </c>
      <c r="J121" s="9" t="s">
        <v>36</v>
      </c>
      <c r="K121" s="6" t="s">
        <v>37</v>
      </c>
      <c r="L121" s="6" t="s">
        <v>38</v>
      </c>
      <c r="M121" s="6" t="s">
        <v>36</v>
      </c>
      <c r="O121" s="6" t="s">
        <v>39</v>
      </c>
      <c r="P121" s="26" t="s">
        <v>40</v>
      </c>
      <c r="Q121" s="6" t="s">
        <v>41</v>
      </c>
      <c r="R121" s="6" t="s">
        <v>42</v>
      </c>
      <c r="S121" s="6" t="s">
        <v>43</v>
      </c>
      <c r="T121" s="6" t="s">
        <v>44</v>
      </c>
      <c r="U121" s="6" t="s">
        <v>45</v>
      </c>
      <c r="V121" s="6" t="s">
        <v>46</v>
      </c>
    </row>
    <row r="122" spans="1:22" ht="18.75" customHeight="1">
      <c r="A122" s="39" t="s">
        <v>118</v>
      </c>
      <c r="B122" s="39" t="s">
        <v>89</v>
      </c>
      <c r="C122" s="6">
        <v>236307.81</v>
      </c>
      <c r="D122" s="6">
        <v>7.81</v>
      </c>
      <c r="E122" s="13">
        <v>83.47</v>
      </c>
      <c r="F122" s="6">
        <v>12.36</v>
      </c>
      <c r="G122" s="6">
        <v>9.997156659782002</v>
      </c>
      <c r="H122" s="6">
        <v>94.68</v>
      </c>
      <c r="I122" s="6">
        <v>11.51</v>
      </c>
      <c r="J122" s="9">
        <v>86.61</v>
      </c>
      <c r="K122" s="6">
        <v>91.51</v>
      </c>
      <c r="L122" s="6">
        <v>91.53</v>
      </c>
      <c r="M122" s="6">
        <v>89.34</v>
      </c>
      <c r="N122" s="9">
        <v>89.36</v>
      </c>
      <c r="O122" s="6">
        <v>31.55</v>
      </c>
      <c r="P122" s="26">
        <v>74.21</v>
      </c>
      <c r="Q122" s="6">
        <v>19.06</v>
      </c>
      <c r="R122" s="6">
        <v>5.32</v>
      </c>
      <c r="S122" s="6">
        <v>0.54</v>
      </c>
      <c r="T122" s="6">
        <v>9.71</v>
      </c>
      <c r="U122" s="6">
        <v>6.87</v>
      </c>
      <c r="V122" s="6">
        <v>22.44</v>
      </c>
    </row>
    <row r="123" spans="2:22" ht="18.75" customHeight="1">
      <c r="B123" s="39" t="s">
        <v>90</v>
      </c>
      <c r="C123" s="6">
        <v>332781.89</v>
      </c>
      <c r="D123" s="6">
        <v>6.23</v>
      </c>
      <c r="E123" s="13">
        <v>80.68</v>
      </c>
      <c r="F123" s="6">
        <v>12.36</v>
      </c>
      <c r="G123" s="6">
        <v>9.727138502338573</v>
      </c>
      <c r="H123" s="6">
        <v>96.85</v>
      </c>
      <c r="I123" s="6">
        <v>11.41</v>
      </c>
      <c r="J123" s="9">
        <v>78.85</v>
      </c>
      <c r="K123" s="6">
        <v>84.87</v>
      </c>
      <c r="L123" s="6">
        <v>87.25</v>
      </c>
      <c r="M123" s="6">
        <v>83.03</v>
      </c>
      <c r="N123" s="9">
        <v>85.36</v>
      </c>
      <c r="O123" s="6">
        <v>33.1</v>
      </c>
      <c r="P123" s="26">
        <v>68.67</v>
      </c>
      <c r="Q123" s="6">
        <v>17.11</v>
      </c>
      <c r="R123" s="6">
        <v>3.14</v>
      </c>
      <c r="S123" s="6">
        <v>0.39</v>
      </c>
      <c r="T123" s="6">
        <v>10.34</v>
      </c>
      <c r="U123" s="6">
        <v>17.38</v>
      </c>
      <c r="V123" s="6">
        <v>31.25</v>
      </c>
    </row>
    <row r="124" spans="2:22" ht="18.75" customHeight="1">
      <c r="B124" s="39" t="s">
        <v>91</v>
      </c>
      <c r="C124" s="6">
        <v>1231936.45</v>
      </c>
      <c r="D124" s="6">
        <v>0</v>
      </c>
      <c r="E124" s="13">
        <v>76.08</v>
      </c>
      <c r="F124" s="6">
        <v>12.87</v>
      </c>
      <c r="G124" s="6">
        <v>10.62186027875058</v>
      </c>
      <c r="H124" s="6">
        <v>96.48</v>
      </c>
      <c r="I124" s="6">
        <v>12.49</v>
      </c>
      <c r="J124" s="9">
        <v>92.79</v>
      </c>
      <c r="K124" s="6">
        <v>99.32</v>
      </c>
      <c r="L124" s="6">
        <v>93.51</v>
      </c>
      <c r="M124" s="6">
        <v>97.92</v>
      </c>
      <c r="N124" s="9">
        <v>92.19</v>
      </c>
      <c r="O124" s="6">
        <v>27.43</v>
      </c>
      <c r="P124" s="26">
        <v>73.83</v>
      </c>
      <c r="Q124" s="6">
        <v>20.48</v>
      </c>
      <c r="R124" s="6">
        <v>3.52</v>
      </c>
      <c r="S124" s="6">
        <v>0.54</v>
      </c>
      <c r="T124" s="6">
        <v>7.3</v>
      </c>
      <c r="U124" s="6">
        <v>14.81</v>
      </c>
      <c r="V124" s="6">
        <v>26.17</v>
      </c>
    </row>
    <row r="125" spans="2:22" ht="18.75" customHeight="1">
      <c r="B125" s="39" t="s">
        <v>92</v>
      </c>
      <c r="C125" s="6">
        <v>321497.04</v>
      </c>
      <c r="D125" s="6">
        <v>0</v>
      </c>
      <c r="E125" s="13">
        <v>79.04</v>
      </c>
      <c r="F125" s="6">
        <v>12.82</v>
      </c>
      <c r="G125" s="6">
        <v>10.342873136561384</v>
      </c>
      <c r="H125" s="6">
        <v>94.79</v>
      </c>
      <c r="I125" s="6">
        <v>11.73</v>
      </c>
      <c r="J125" s="9">
        <v>84.31</v>
      </c>
      <c r="K125" s="6">
        <v>90.25</v>
      </c>
      <c r="L125" s="6">
        <v>87.25</v>
      </c>
      <c r="M125" s="6">
        <v>88.24</v>
      </c>
      <c r="N125" s="9">
        <v>85.32</v>
      </c>
      <c r="O125" s="6">
        <v>32.05</v>
      </c>
      <c r="P125" s="26">
        <v>71.326</v>
      </c>
      <c r="Q125" s="6">
        <v>27.47</v>
      </c>
      <c r="R125" s="6">
        <v>5.244</v>
      </c>
      <c r="S125" s="6">
        <v>0.854</v>
      </c>
      <c r="T125" s="6">
        <v>9.849</v>
      </c>
      <c r="U125" s="6">
        <v>12.726</v>
      </c>
      <c r="V125" s="6">
        <v>28.673000000000002</v>
      </c>
    </row>
    <row r="126" spans="1:22" ht="18.75" customHeight="1">
      <c r="A126" s="39" t="s">
        <v>119</v>
      </c>
      <c r="B126" s="39" t="s">
        <v>93</v>
      </c>
      <c r="C126" s="6">
        <v>1050796.97</v>
      </c>
      <c r="D126" s="6">
        <v>4.89</v>
      </c>
      <c r="E126" s="13">
        <v>58.49</v>
      </c>
      <c r="F126" s="6">
        <v>11.99</v>
      </c>
      <c r="G126" s="6">
        <v>11.336086718921543</v>
      </c>
      <c r="H126" s="6">
        <v>96.54</v>
      </c>
      <c r="I126" s="6">
        <v>13.17</v>
      </c>
      <c r="J126" s="9">
        <v>98.35</v>
      </c>
      <c r="K126" s="6">
        <v>105.61</v>
      </c>
      <c r="L126" s="6">
        <v>93.17</v>
      </c>
      <c r="M126" s="6">
        <v>103.52</v>
      </c>
      <c r="N126" s="9">
        <v>91.32</v>
      </c>
      <c r="O126" s="6">
        <v>35.23</v>
      </c>
      <c r="P126" s="26">
        <v>74.23</v>
      </c>
      <c r="Q126" s="6">
        <v>18.35</v>
      </c>
      <c r="R126" s="6">
        <v>3.45</v>
      </c>
      <c r="S126" s="6">
        <v>0.28</v>
      </c>
      <c r="T126" s="6">
        <v>9.19</v>
      </c>
      <c r="U126" s="6">
        <v>12.85</v>
      </c>
      <c r="V126" s="6">
        <v>25.77</v>
      </c>
    </row>
    <row r="127" spans="2:22" ht="18.75" customHeight="1">
      <c r="B127" s="39" t="s">
        <v>94</v>
      </c>
      <c r="C127" s="6">
        <v>791754.41</v>
      </c>
      <c r="D127" s="6">
        <v>0.73</v>
      </c>
      <c r="E127" s="13">
        <v>75.55</v>
      </c>
      <c r="F127" s="6">
        <v>12.83</v>
      </c>
      <c r="G127" s="6">
        <v>12.675455548267802</v>
      </c>
      <c r="H127" s="6">
        <v>94.81</v>
      </c>
      <c r="I127" s="6">
        <v>14.06</v>
      </c>
      <c r="J127" s="9">
        <v>107.5</v>
      </c>
      <c r="K127" s="6">
        <v>114.23</v>
      </c>
      <c r="L127" s="6">
        <v>90.12</v>
      </c>
      <c r="M127" s="6">
        <v>110.85</v>
      </c>
      <c r="N127" s="9">
        <v>87.45</v>
      </c>
      <c r="O127" s="6">
        <v>33.53</v>
      </c>
      <c r="P127" s="26">
        <v>75.58</v>
      </c>
      <c r="Q127" s="6">
        <v>14.86</v>
      </c>
      <c r="R127" s="6">
        <v>5.14</v>
      </c>
      <c r="S127" s="6">
        <v>0.72</v>
      </c>
      <c r="T127" s="6">
        <v>7.32</v>
      </c>
      <c r="U127" s="6">
        <v>11.24</v>
      </c>
      <c r="V127" s="6">
        <v>24.42</v>
      </c>
    </row>
    <row r="128" spans="2:22" ht="18.75" customHeight="1">
      <c r="B128" s="39" t="s">
        <v>95</v>
      </c>
      <c r="C128" s="6">
        <v>1633874.4</v>
      </c>
      <c r="D128" s="6">
        <v>6</v>
      </c>
      <c r="E128" s="13">
        <v>46.27</v>
      </c>
      <c r="F128" s="6">
        <v>12.95</v>
      </c>
      <c r="G128" s="6">
        <v>12.699473351807214</v>
      </c>
      <c r="H128" s="6">
        <v>96.04</v>
      </c>
      <c r="I128" s="6">
        <v>14.16</v>
      </c>
      <c r="J128" s="9">
        <v>108.54</v>
      </c>
      <c r="K128" s="6">
        <v>115.89</v>
      </c>
      <c r="L128" s="6">
        <v>91.26</v>
      </c>
      <c r="M128" s="6">
        <v>113.46</v>
      </c>
      <c r="N128" s="9">
        <v>89.34</v>
      </c>
      <c r="O128" s="6">
        <v>33.54</v>
      </c>
      <c r="P128" s="26">
        <v>75.95</v>
      </c>
      <c r="Q128" s="6">
        <v>12.37</v>
      </c>
      <c r="R128" s="6">
        <v>3.96</v>
      </c>
      <c r="S128" s="6">
        <v>0.37</v>
      </c>
      <c r="T128" s="6">
        <v>9.08</v>
      </c>
      <c r="U128" s="6">
        <v>10.64</v>
      </c>
      <c r="V128" s="6">
        <v>24.05</v>
      </c>
    </row>
    <row r="129" spans="2:22" ht="18.75" customHeight="1">
      <c r="B129" s="39" t="s">
        <v>111</v>
      </c>
      <c r="C129" s="6">
        <v>512422.04</v>
      </c>
      <c r="D129" s="6">
        <v>0</v>
      </c>
      <c r="E129" s="13">
        <v>39.15</v>
      </c>
      <c r="F129" s="6">
        <v>13.11</v>
      </c>
      <c r="G129" s="6">
        <v>12.651325614526652</v>
      </c>
      <c r="H129" s="6">
        <v>95.25</v>
      </c>
      <c r="I129" s="6">
        <v>14.15</v>
      </c>
      <c r="J129" s="9">
        <v>102.41</v>
      </c>
      <c r="K129" s="6">
        <v>109.29</v>
      </c>
      <c r="L129" s="6">
        <v>86.38</v>
      </c>
      <c r="M129" s="6">
        <v>106.9</v>
      </c>
      <c r="N129" s="9">
        <v>84.49</v>
      </c>
      <c r="O129" s="6">
        <v>35.31</v>
      </c>
      <c r="P129" s="26">
        <v>71.71</v>
      </c>
      <c r="Q129" s="6">
        <v>32.56</v>
      </c>
      <c r="R129" s="6">
        <v>4.75</v>
      </c>
      <c r="S129" s="6">
        <v>0.48</v>
      </c>
      <c r="T129" s="6">
        <v>8.33</v>
      </c>
      <c r="U129" s="6">
        <v>14.72</v>
      </c>
      <c r="V129" s="6">
        <v>28.28</v>
      </c>
    </row>
    <row r="130" spans="2:22" ht="18.75" customHeight="1">
      <c r="B130" s="39" t="s">
        <v>96</v>
      </c>
      <c r="C130" s="6">
        <v>952559.67</v>
      </c>
      <c r="D130" s="6">
        <v>3.96</v>
      </c>
      <c r="E130" s="13">
        <v>66.53</v>
      </c>
      <c r="F130" s="6">
        <v>12.89</v>
      </c>
      <c r="G130" s="6">
        <v>12.12765118619813</v>
      </c>
      <c r="H130" s="6">
        <v>95.95</v>
      </c>
      <c r="I130" s="6">
        <v>13.43</v>
      </c>
      <c r="J130" s="9">
        <v>101.94</v>
      </c>
      <c r="K130" s="6">
        <v>106.51</v>
      </c>
      <c r="L130" s="6">
        <v>87.83</v>
      </c>
      <c r="M130" s="6">
        <v>104.13</v>
      </c>
      <c r="N130" s="9">
        <v>85.86</v>
      </c>
      <c r="O130" s="6">
        <v>35.01</v>
      </c>
      <c r="P130" s="26">
        <v>74.66</v>
      </c>
      <c r="Q130" s="6">
        <v>6.33</v>
      </c>
      <c r="R130" s="6">
        <v>4.05</v>
      </c>
      <c r="S130" s="6">
        <v>0.26</v>
      </c>
      <c r="T130" s="6">
        <v>10.05</v>
      </c>
      <c r="U130" s="6">
        <v>10.99</v>
      </c>
      <c r="V130" s="6">
        <v>25.35</v>
      </c>
    </row>
    <row r="131" spans="2:22" ht="18.75" customHeight="1">
      <c r="B131" s="39" t="s">
        <v>97</v>
      </c>
      <c r="C131" s="6">
        <v>1495029.74</v>
      </c>
      <c r="D131" s="6">
        <v>5.04</v>
      </c>
      <c r="E131" s="13">
        <v>48.93</v>
      </c>
      <c r="F131" s="6">
        <v>12.21</v>
      </c>
      <c r="G131" s="6">
        <v>10.985703966999345</v>
      </c>
      <c r="H131" s="6">
        <v>96.79</v>
      </c>
      <c r="I131" s="6">
        <v>12.88</v>
      </c>
      <c r="J131" s="9">
        <v>98.69</v>
      </c>
      <c r="K131" s="6">
        <v>106.09</v>
      </c>
      <c r="L131" s="6">
        <v>96.57</v>
      </c>
      <c r="M131" s="6">
        <v>103.6</v>
      </c>
      <c r="N131" s="9">
        <v>94.3</v>
      </c>
      <c r="O131" s="6">
        <v>32.32</v>
      </c>
      <c r="P131" s="26">
        <v>76.2</v>
      </c>
      <c r="Q131" s="6">
        <v>11.65</v>
      </c>
      <c r="R131" s="6">
        <v>3.2</v>
      </c>
      <c r="S131" s="6">
        <v>0.19</v>
      </c>
      <c r="T131" s="6">
        <v>8.84</v>
      </c>
      <c r="U131" s="6">
        <v>11.57</v>
      </c>
      <c r="V131" s="6">
        <v>23.8</v>
      </c>
    </row>
    <row r="132" spans="2:22" ht="18.75" customHeight="1">
      <c r="B132" s="39" t="s">
        <v>112</v>
      </c>
      <c r="C132" s="6">
        <v>2117555.77</v>
      </c>
      <c r="D132" s="6">
        <v>3.93</v>
      </c>
      <c r="E132" s="13">
        <v>26.71</v>
      </c>
      <c r="F132" s="6">
        <v>12.16</v>
      </c>
      <c r="G132" s="6">
        <v>11.691882852322703</v>
      </c>
      <c r="H132" s="6">
        <v>95.93</v>
      </c>
      <c r="I132" s="6">
        <v>13.33</v>
      </c>
      <c r="J132" s="9">
        <v>102.48</v>
      </c>
      <c r="K132" s="6">
        <v>108.85</v>
      </c>
      <c r="L132" s="6">
        <v>93.1</v>
      </c>
      <c r="M132" s="6">
        <v>103.68</v>
      </c>
      <c r="N132" s="9">
        <v>88.67</v>
      </c>
      <c r="O132" s="6">
        <v>35.3</v>
      </c>
      <c r="P132" s="26">
        <v>76</v>
      </c>
      <c r="Q132" s="6">
        <v>13.66</v>
      </c>
      <c r="R132" s="6">
        <v>4.07</v>
      </c>
      <c r="S132" s="6">
        <v>0.23</v>
      </c>
      <c r="T132" s="6">
        <v>9.18</v>
      </c>
      <c r="U132" s="6">
        <v>10.52</v>
      </c>
      <c r="V132" s="6">
        <v>24</v>
      </c>
    </row>
    <row r="133" spans="2:22" ht="18.75" customHeight="1">
      <c r="B133" s="39" t="s">
        <v>98</v>
      </c>
      <c r="C133" s="6">
        <v>1363467.08</v>
      </c>
      <c r="D133" s="6">
        <v>0</v>
      </c>
      <c r="E133" s="13">
        <v>42.64</v>
      </c>
      <c r="F133" s="6">
        <v>12.8</v>
      </c>
      <c r="G133" s="6">
        <v>11.221404326865008</v>
      </c>
      <c r="H133" s="6">
        <v>95.96</v>
      </c>
      <c r="I133" s="6">
        <v>12.73</v>
      </c>
      <c r="J133" s="9">
        <v>97.68</v>
      </c>
      <c r="K133" s="6">
        <v>104.54</v>
      </c>
      <c r="L133" s="6">
        <v>93.16</v>
      </c>
      <c r="M133" s="6">
        <v>102.12</v>
      </c>
      <c r="N133" s="9">
        <v>91</v>
      </c>
      <c r="O133" s="6">
        <v>31.03</v>
      </c>
      <c r="P133" s="26">
        <v>76.11</v>
      </c>
      <c r="Q133" s="6">
        <v>19.86</v>
      </c>
      <c r="R133" s="6">
        <v>4.04</v>
      </c>
      <c r="S133" s="6">
        <v>0.78</v>
      </c>
      <c r="T133" s="6">
        <v>8.35</v>
      </c>
      <c r="U133" s="6">
        <v>10.72</v>
      </c>
      <c r="V133" s="6">
        <v>23.89</v>
      </c>
    </row>
    <row r="134" spans="2:22" ht="18.75" customHeight="1">
      <c r="B134" s="39" t="s">
        <v>99</v>
      </c>
      <c r="C134" s="6">
        <v>1035829.84</v>
      </c>
      <c r="D134" s="6">
        <v>11.51</v>
      </c>
      <c r="E134" s="13">
        <v>59.58</v>
      </c>
      <c r="F134" s="6">
        <v>12.38</v>
      </c>
      <c r="G134" s="6">
        <v>11.068706381329967</v>
      </c>
      <c r="H134" s="6">
        <v>93.66</v>
      </c>
      <c r="I134" s="6">
        <v>12.54</v>
      </c>
      <c r="J134" s="9">
        <v>91.91</v>
      </c>
      <c r="K134" s="6">
        <v>97.64</v>
      </c>
      <c r="L134" s="6">
        <v>88.21</v>
      </c>
      <c r="M134" s="6">
        <v>95.27</v>
      </c>
      <c r="N134" s="9">
        <v>86.07</v>
      </c>
      <c r="O134" s="6">
        <v>30.62</v>
      </c>
      <c r="P134" s="26">
        <v>72.23</v>
      </c>
      <c r="Q134" s="6">
        <v>20.44</v>
      </c>
      <c r="R134" s="6">
        <v>6.34</v>
      </c>
      <c r="S134" s="6">
        <v>0.49</v>
      </c>
      <c r="T134" s="6">
        <v>8.09</v>
      </c>
      <c r="U134" s="6">
        <v>12.82</v>
      </c>
      <c r="V134" s="6">
        <v>27.740000000000002</v>
      </c>
    </row>
    <row r="135" spans="2:22" ht="18.75" customHeight="1">
      <c r="B135" s="39" t="s">
        <v>100</v>
      </c>
      <c r="C135" s="6">
        <v>737676.07</v>
      </c>
      <c r="D135" s="6">
        <v>5</v>
      </c>
      <c r="E135" s="13">
        <v>74.06</v>
      </c>
      <c r="F135" s="6">
        <v>12.4</v>
      </c>
      <c r="G135" s="6">
        <v>11.96323064227907</v>
      </c>
      <c r="H135" s="6">
        <v>95.38</v>
      </c>
      <c r="I135" s="6">
        <v>13.1</v>
      </c>
      <c r="J135" s="9">
        <v>99.79</v>
      </c>
      <c r="K135" s="6">
        <v>106.9</v>
      </c>
      <c r="L135" s="6">
        <v>89.36</v>
      </c>
      <c r="M135" s="6">
        <v>104.77</v>
      </c>
      <c r="N135" s="9">
        <v>87.57</v>
      </c>
      <c r="O135" s="6">
        <v>36.7</v>
      </c>
      <c r="P135" s="26">
        <v>75.52</v>
      </c>
      <c r="Q135" s="6">
        <v>11.95</v>
      </c>
      <c r="R135" s="6">
        <v>4.62</v>
      </c>
      <c r="S135" s="6">
        <v>0.59</v>
      </c>
      <c r="T135" s="6">
        <v>9.02</v>
      </c>
      <c r="U135" s="6">
        <v>10.25</v>
      </c>
      <c r="V135" s="6">
        <v>24.48</v>
      </c>
    </row>
    <row r="136" spans="2:22" ht="18.75" customHeight="1">
      <c r="B136" s="39" t="s">
        <v>101</v>
      </c>
      <c r="C136" s="6">
        <v>934356.67</v>
      </c>
      <c r="D136" s="6">
        <v>9.05</v>
      </c>
      <c r="E136" s="13">
        <v>67.87</v>
      </c>
      <c r="F136" s="6">
        <v>12.92</v>
      </c>
      <c r="G136" s="6">
        <v>11.908996926409268</v>
      </c>
      <c r="H136" s="6">
        <v>94.16</v>
      </c>
      <c r="I136" s="6">
        <v>13.67</v>
      </c>
      <c r="J136" s="9">
        <v>98.16</v>
      </c>
      <c r="K136" s="6">
        <v>104.25</v>
      </c>
      <c r="L136" s="6">
        <v>87.54</v>
      </c>
      <c r="M136" s="6">
        <v>101.99</v>
      </c>
      <c r="N136" s="9">
        <v>85.64</v>
      </c>
      <c r="O136" s="6">
        <v>33.75</v>
      </c>
      <c r="P136" s="26">
        <v>71.08</v>
      </c>
      <c r="Q136" s="6">
        <v>20.84</v>
      </c>
      <c r="R136" s="6">
        <v>5.84</v>
      </c>
      <c r="S136" s="6">
        <v>0.6</v>
      </c>
      <c r="T136" s="6">
        <v>10.6</v>
      </c>
      <c r="U136" s="6">
        <v>11.88</v>
      </c>
      <c r="V136" s="6">
        <v>28.92</v>
      </c>
    </row>
    <row r="137" spans="2:22" ht="18.75" customHeight="1">
      <c r="B137" s="39" t="s">
        <v>102</v>
      </c>
      <c r="C137" s="6">
        <v>1386665.91</v>
      </c>
      <c r="D137" s="6">
        <v>10.32</v>
      </c>
      <c r="E137" s="13">
        <v>65.06</v>
      </c>
      <c r="F137" s="6">
        <v>12.21</v>
      </c>
      <c r="G137" s="6">
        <v>12.053519543795522</v>
      </c>
      <c r="H137" s="6">
        <v>95.98</v>
      </c>
      <c r="I137" s="6">
        <v>13.16</v>
      </c>
      <c r="J137" s="9">
        <v>95.93</v>
      </c>
      <c r="K137" s="6">
        <v>102.62</v>
      </c>
      <c r="L137" s="6">
        <v>85.14</v>
      </c>
      <c r="M137" s="6">
        <v>100.39</v>
      </c>
      <c r="N137" s="9">
        <v>83.29</v>
      </c>
      <c r="O137" s="6">
        <v>34.09</v>
      </c>
      <c r="P137" s="26">
        <v>72.32</v>
      </c>
      <c r="Q137" s="6">
        <v>23.56</v>
      </c>
      <c r="R137" s="6">
        <v>3.91</v>
      </c>
      <c r="S137" s="6">
        <v>0.87</v>
      </c>
      <c r="T137" s="6">
        <v>9.2</v>
      </c>
      <c r="U137" s="6">
        <v>9.39</v>
      </c>
      <c r="V137" s="6">
        <v>23.37</v>
      </c>
    </row>
    <row r="138" spans="2:22" ht="18.75" customHeight="1">
      <c r="B138" s="39" t="s">
        <v>103</v>
      </c>
      <c r="C138" s="6">
        <v>779630.03</v>
      </c>
      <c r="D138" s="6">
        <v>78.91</v>
      </c>
      <c r="E138" s="13">
        <v>61.052</v>
      </c>
      <c r="F138" s="6">
        <v>12.853</v>
      </c>
      <c r="G138" s="6">
        <v>13.790120029753087</v>
      </c>
      <c r="H138" s="6">
        <v>96.997</v>
      </c>
      <c r="I138" s="6">
        <v>15.085</v>
      </c>
      <c r="J138" s="9">
        <v>120.73</v>
      </c>
      <c r="K138" s="6">
        <v>129.59</v>
      </c>
      <c r="L138" s="6">
        <v>93.97</v>
      </c>
      <c r="M138" s="6">
        <v>126.86</v>
      </c>
      <c r="N138" s="9">
        <v>92</v>
      </c>
      <c r="O138" s="6">
        <v>33.418</v>
      </c>
      <c r="P138" s="26">
        <v>79.472</v>
      </c>
      <c r="Q138" s="6">
        <v>0</v>
      </c>
      <c r="R138" s="6">
        <v>3.003</v>
      </c>
      <c r="S138" s="6">
        <v>0.422</v>
      </c>
      <c r="T138" s="6">
        <v>7.118</v>
      </c>
      <c r="U138" s="6">
        <v>10.183</v>
      </c>
      <c r="V138" s="6">
        <v>20.726</v>
      </c>
    </row>
    <row r="139" spans="2:22" ht="18.75" customHeight="1">
      <c r="B139" s="39" t="s">
        <v>104</v>
      </c>
      <c r="C139" s="6">
        <v>733491.98</v>
      </c>
      <c r="D139" s="6">
        <v>5.22</v>
      </c>
      <c r="E139" s="13">
        <v>52.38</v>
      </c>
      <c r="F139" s="6">
        <v>12.3</v>
      </c>
      <c r="G139" s="6">
        <v>11.652501912563515</v>
      </c>
      <c r="H139" s="6">
        <v>96.43</v>
      </c>
      <c r="I139" s="6">
        <v>13.07</v>
      </c>
      <c r="J139" s="9">
        <v>99.42</v>
      </c>
      <c r="K139" s="6">
        <v>105.84</v>
      </c>
      <c r="L139" s="6">
        <v>90.83</v>
      </c>
      <c r="M139" s="6">
        <v>103.33</v>
      </c>
      <c r="N139" s="9">
        <v>88.67</v>
      </c>
      <c r="O139" s="6">
        <v>31.9</v>
      </c>
      <c r="P139" s="26">
        <v>74.897</v>
      </c>
      <c r="Q139" s="6">
        <v>19.08</v>
      </c>
      <c r="R139" s="6">
        <v>3.57</v>
      </c>
      <c r="S139" s="6">
        <v>0.7</v>
      </c>
      <c r="T139" s="6">
        <v>8.65</v>
      </c>
      <c r="U139" s="6">
        <v>12</v>
      </c>
      <c r="V139" s="6">
        <v>24.92</v>
      </c>
    </row>
    <row r="140" spans="2:22" ht="18.75" customHeight="1">
      <c r="B140" s="39" t="s">
        <v>113</v>
      </c>
      <c r="C140" s="6">
        <v>1595931.55</v>
      </c>
      <c r="D140" s="6">
        <v>5.16</v>
      </c>
      <c r="E140" s="13">
        <v>23.855</v>
      </c>
      <c r="F140" s="6">
        <v>12.512</v>
      </c>
      <c r="G140" s="6">
        <v>11.595397107350875</v>
      </c>
      <c r="H140" s="6">
        <v>95.62</v>
      </c>
      <c r="I140" s="6">
        <v>13.288</v>
      </c>
      <c r="J140" s="9">
        <v>98.47</v>
      </c>
      <c r="K140" s="6">
        <v>105.66</v>
      </c>
      <c r="L140" s="6">
        <v>91.12</v>
      </c>
      <c r="M140" s="6">
        <v>103.12</v>
      </c>
      <c r="N140" s="9">
        <v>88.93</v>
      </c>
      <c r="O140" s="6">
        <v>32.932</v>
      </c>
      <c r="P140" s="26">
        <v>73.82</v>
      </c>
      <c r="Q140" s="6">
        <v>13.5</v>
      </c>
      <c r="R140" s="6">
        <v>4.383</v>
      </c>
      <c r="S140" s="6">
        <v>0.388</v>
      </c>
      <c r="T140" s="6">
        <v>8.787</v>
      </c>
      <c r="U140" s="6">
        <v>12.624</v>
      </c>
      <c r="V140" s="6">
        <v>26.182000000000002</v>
      </c>
    </row>
    <row r="141" spans="2:22" ht="18.75" customHeight="1">
      <c r="B141" s="39" t="s">
        <v>105</v>
      </c>
      <c r="C141" s="6">
        <v>1967337.82</v>
      </c>
      <c r="D141" s="6">
        <v>0</v>
      </c>
      <c r="E141" s="13">
        <v>36.93</v>
      </c>
      <c r="F141" s="6">
        <v>12.5</v>
      </c>
      <c r="G141" s="6">
        <v>11.536174349075443</v>
      </c>
      <c r="H141" s="6">
        <v>93.88</v>
      </c>
      <c r="I141" s="6">
        <v>12.86</v>
      </c>
      <c r="J141" s="9">
        <v>93</v>
      </c>
      <c r="K141" s="6">
        <v>98.59</v>
      </c>
      <c r="L141" s="6">
        <v>85.46</v>
      </c>
      <c r="M141" s="6">
        <v>96.43</v>
      </c>
      <c r="N141" s="9">
        <v>83.59</v>
      </c>
      <c r="O141" s="6">
        <v>32.81</v>
      </c>
      <c r="P141" s="26">
        <v>71.45</v>
      </c>
      <c r="Q141" s="6">
        <v>16.68</v>
      </c>
      <c r="R141" s="6">
        <v>6.12</v>
      </c>
      <c r="S141" s="6">
        <v>0.37</v>
      </c>
      <c r="T141" s="6">
        <v>7.74</v>
      </c>
      <c r="U141" s="6">
        <v>14.32</v>
      </c>
      <c r="V141" s="6">
        <v>28.55</v>
      </c>
    </row>
    <row r="142" spans="2:22" ht="18.75" customHeight="1">
      <c r="B142" s="39" t="s">
        <v>120</v>
      </c>
      <c r="C142" s="6">
        <v>317557.17</v>
      </c>
      <c r="D142" s="6">
        <v>8.28</v>
      </c>
      <c r="E142" s="13">
        <v>79.67</v>
      </c>
      <c r="F142" s="6">
        <v>12.52</v>
      </c>
      <c r="G142" s="6">
        <v>12.115320984564764</v>
      </c>
      <c r="H142" s="6">
        <v>94.54</v>
      </c>
      <c r="I142" s="6">
        <v>13.5</v>
      </c>
      <c r="J142" s="9">
        <v>91.95</v>
      </c>
      <c r="K142" s="6">
        <v>97.51</v>
      </c>
      <c r="L142" s="6">
        <v>80.48</v>
      </c>
      <c r="M142" s="6">
        <v>95.24</v>
      </c>
      <c r="N142" s="9">
        <v>78.61</v>
      </c>
      <c r="O142" s="6">
        <v>40.72</v>
      </c>
      <c r="P142" s="26">
        <v>61.26</v>
      </c>
      <c r="Q142" s="6">
        <v>34.81</v>
      </c>
      <c r="R142" s="6">
        <v>5.18</v>
      </c>
      <c r="S142" s="6">
        <v>1.28</v>
      </c>
      <c r="T142" s="6">
        <v>6.88</v>
      </c>
      <c r="U142" s="6">
        <v>19.64</v>
      </c>
      <c r="V142" s="6">
        <v>32.980000000000004</v>
      </c>
    </row>
    <row r="143" spans="2:22" ht="18.75" customHeight="1">
      <c r="B143" s="39" t="s">
        <v>114</v>
      </c>
      <c r="C143" s="6">
        <v>597417.25</v>
      </c>
      <c r="D143" s="6">
        <v>7.91</v>
      </c>
      <c r="E143" s="13">
        <v>53.69</v>
      </c>
      <c r="F143" s="6">
        <v>12.87</v>
      </c>
      <c r="G143" s="6">
        <v>12.081610884185215</v>
      </c>
      <c r="H143" s="6">
        <v>96.71</v>
      </c>
      <c r="I143" s="6">
        <v>13.56</v>
      </c>
      <c r="J143" s="9">
        <v>100.22</v>
      </c>
      <c r="K143" s="6">
        <v>107.73</v>
      </c>
      <c r="L143" s="6">
        <v>89.17</v>
      </c>
      <c r="M143" s="6">
        <v>103.46</v>
      </c>
      <c r="N143" s="9">
        <v>85.63</v>
      </c>
      <c r="O143" s="6">
        <v>37.58</v>
      </c>
      <c r="P143" s="26">
        <v>73.5</v>
      </c>
      <c r="Q143" s="6">
        <v>0</v>
      </c>
      <c r="R143" s="6">
        <v>3.29</v>
      </c>
      <c r="S143" s="6">
        <v>1.17</v>
      </c>
      <c r="T143" s="6">
        <v>10.2</v>
      </c>
      <c r="U143" s="6">
        <v>11.85</v>
      </c>
      <c r="V143" s="6">
        <v>26.509999999999998</v>
      </c>
    </row>
    <row r="144" spans="2:22" ht="18.75" customHeight="1">
      <c r="B144" s="39" t="s">
        <v>115</v>
      </c>
      <c r="C144" s="6">
        <v>46567.98</v>
      </c>
      <c r="D144" s="6">
        <v>9.43</v>
      </c>
      <c r="E144" s="13">
        <v>40.91</v>
      </c>
      <c r="F144" s="6">
        <v>12.91</v>
      </c>
      <c r="G144" s="6">
        <v>12.530735316412695</v>
      </c>
      <c r="H144" s="6">
        <v>95.51</v>
      </c>
      <c r="I144" s="6">
        <v>13.73</v>
      </c>
      <c r="J144" s="9">
        <v>22.25</v>
      </c>
      <c r="K144" s="6">
        <v>23.38</v>
      </c>
      <c r="L144" s="6">
        <v>18.66</v>
      </c>
      <c r="M144" s="6">
        <v>22.91</v>
      </c>
      <c r="N144" s="9">
        <v>18.28</v>
      </c>
      <c r="O144" s="6">
        <v>41.09</v>
      </c>
      <c r="P144" s="26">
        <v>15.94</v>
      </c>
      <c r="Q144" s="6">
        <v>0</v>
      </c>
      <c r="R144" s="6">
        <v>4.49</v>
      </c>
      <c r="S144" s="6">
        <v>0.5</v>
      </c>
      <c r="T144" s="6">
        <v>14.09</v>
      </c>
      <c r="U144" s="6">
        <v>63.94</v>
      </c>
      <c r="V144" s="6">
        <v>83.02</v>
      </c>
    </row>
    <row r="145" spans="2:22" ht="18.75" customHeight="1">
      <c r="B145" s="39" t="s">
        <v>47</v>
      </c>
      <c r="C145" s="6">
        <v>49714890.68000001</v>
      </c>
      <c r="D145" s="6" t="s">
        <v>122</v>
      </c>
      <c r="E145" s="13">
        <v>60.74</v>
      </c>
      <c r="F145" s="6">
        <v>12.77</v>
      </c>
      <c r="G145" s="6">
        <v>10.87</v>
      </c>
      <c r="H145" s="6">
        <v>95.51</v>
      </c>
      <c r="I145" s="6">
        <v>12.44</v>
      </c>
      <c r="J145" s="9">
        <v>92.42</v>
      </c>
      <c r="K145" s="6">
        <v>98.43</v>
      </c>
      <c r="L145" s="6">
        <v>90.56</v>
      </c>
      <c r="M145" s="6">
        <v>96.05</v>
      </c>
      <c r="N145" s="9">
        <v>88.37</v>
      </c>
      <c r="O145" s="6">
        <v>36.13</v>
      </c>
      <c r="P145" s="26">
        <v>73.85</v>
      </c>
      <c r="Q145" s="6" t="s">
        <v>122</v>
      </c>
      <c r="R145" s="6">
        <v>4.49</v>
      </c>
      <c r="S145" s="6">
        <v>0.57</v>
      </c>
      <c r="T145" s="6">
        <v>9.14</v>
      </c>
      <c r="U145" s="6">
        <v>11.77</v>
      </c>
      <c r="V145" s="6">
        <v>25.95</v>
      </c>
    </row>
    <row r="146" spans="1:2" ht="18.75" customHeight="1">
      <c r="A146" s="39" t="s">
        <v>4</v>
      </c>
      <c r="B146" s="39" t="s">
        <v>123</v>
      </c>
    </row>
    <row r="147" ht="18.75" customHeight="1">
      <c r="B147" s="39" t="s">
        <v>106</v>
      </c>
    </row>
    <row r="148" ht="18.75" customHeight="1">
      <c r="B148" s="39" t="s">
        <v>124</v>
      </c>
    </row>
    <row r="149" ht="18.75" customHeight="1">
      <c r="B149" s="39" t="s">
        <v>125</v>
      </c>
    </row>
    <row r="150" ht="18.75" customHeight="1">
      <c r="B150" s="39" t="s">
        <v>126</v>
      </c>
    </row>
    <row r="151" ht="18.75" customHeight="1">
      <c r="B151" s="39" t="s">
        <v>127</v>
      </c>
    </row>
  </sheetData>
  <sheetProtection/>
  <mergeCells count="4">
    <mergeCell ref="A35:V35"/>
    <mergeCell ref="A36:V36"/>
    <mergeCell ref="A2:V2"/>
    <mergeCell ref="A1:V1"/>
  </mergeCells>
  <printOptions horizontalCentered="1"/>
  <pageMargins left="0.5905511811023623" right="0" top="0.3937007874015748" bottom="0" header="0" footer="0"/>
  <pageSetup fitToHeight="1" fitToWidth="1" horizontalDpi="600" verticalDpi="600" orientation="landscape" paperSize="5" scale="38" r:id="rId1"/>
  <headerFooter>
    <oddHeader>&amp;C- 2 -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A9" sqref="A1:IV16384"/>
    </sheetView>
  </sheetViews>
  <sheetFormatPr defaultColWidth="6.00390625" defaultRowHeight="15"/>
  <cols>
    <col min="1" max="16384" width="6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 horizontalCentered="1"/>
  <pageMargins left="0.7" right="0" top="0.75" bottom="0.75" header="0.3" footer="0.3"/>
  <pageSetup fitToHeight="1" fitToWidth="1" horizontalDpi="600" verticalDpi="600" orientation="landscape" paperSize="5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9" sqref="A9"/>
      <selection pane="bottomRight" activeCell="A4" sqref="A1:IV16384"/>
    </sheetView>
  </sheetViews>
  <sheetFormatPr defaultColWidth="11.57421875" defaultRowHeight="15"/>
  <cols>
    <col min="1" max="19" width="11.57421875" style="3" customWidth="1"/>
    <col min="20" max="20" width="11.57421875" style="25" customWidth="1"/>
    <col min="21" max="16384" width="11.5742187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13.140625" defaultRowHeight="15"/>
  <cols>
    <col min="1" max="20" width="13.140625" style="27" customWidth="1"/>
    <col min="21" max="21" width="13.140625" style="3" customWidth="1"/>
    <col min="22" max="16384" width="13.140625" style="27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D13:E13"/>
    </sheetView>
  </sheetViews>
  <sheetFormatPr defaultColWidth="9.00390625" defaultRowHeight="18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tuam</cp:lastModifiedBy>
  <cp:lastPrinted>2013-02-22T09:13:40Z</cp:lastPrinted>
  <dcterms:created xsi:type="dcterms:W3CDTF">2012-06-13T04:38:57Z</dcterms:created>
  <dcterms:modified xsi:type="dcterms:W3CDTF">2013-03-04T09:08:31Z</dcterms:modified>
  <cp:category/>
  <cp:version/>
  <cp:contentType/>
  <cp:contentStatus/>
</cp:coreProperties>
</file>